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azzz\"/>
    </mc:Choice>
  </mc:AlternateContent>
  <bookViews>
    <workbookView xWindow="0" yWindow="0" windowWidth="28800" windowHeight="11685" tabRatio="595"/>
  </bookViews>
  <sheets>
    <sheet name="Planas" sheetId="1" r:id="rId1"/>
    <sheet name="Pamokos" sheetId="2" state="hidden" r:id="rId2"/>
  </sheets>
  <definedNames>
    <definedName name="_xlnm.Print_Area" localSheetId="0">Planas!$A$1:$K$86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" i="2" l="1"/>
  <c r="Q70" i="1"/>
  <c r="B4" i="2"/>
  <c r="M12" i="1"/>
  <c r="M13" i="1"/>
  <c r="BE3" i="2"/>
  <c r="T72" i="1"/>
  <c r="Y72" i="1" s="1"/>
  <c r="Q72" i="1"/>
  <c r="T42" i="1"/>
  <c r="Y42" i="1" s="1"/>
  <c r="I42" i="1" s="1"/>
  <c r="Q42" i="1"/>
  <c r="T53" i="1"/>
  <c r="Y53" i="1" s="1"/>
  <c r="I53" i="1" s="1"/>
  <c r="T54" i="1"/>
  <c r="Y54" i="1" s="1"/>
  <c r="I54" i="1" s="1"/>
  <c r="X72" i="1" l="1"/>
  <c r="X42" i="1"/>
  <c r="H42" i="1" s="1"/>
  <c r="AG4" i="2" s="1"/>
  <c r="X54" i="1"/>
  <c r="H54" i="1" s="1"/>
  <c r="AR4" i="2" s="1"/>
  <c r="X53" i="1"/>
  <c r="H53" i="1" s="1"/>
  <c r="AQ4" i="2" s="1"/>
  <c r="Q54" i="1" l="1"/>
  <c r="Q53" i="1"/>
  <c r="S3" i="2"/>
  <c r="L3" i="2"/>
  <c r="E7" i="1" l="1"/>
  <c r="B1" i="2" l="1"/>
  <c r="BD3" i="2" l="1"/>
  <c r="BB3" i="2"/>
  <c r="BA3" i="2"/>
  <c r="AZ3" i="2"/>
  <c r="AY3" i="2"/>
  <c r="AX3" i="2"/>
  <c r="AW3" i="2"/>
  <c r="AV3" i="2"/>
  <c r="AU3" i="2"/>
  <c r="AT3" i="2"/>
  <c r="AS3" i="2"/>
  <c r="T52" i="1"/>
  <c r="Q52" i="1"/>
  <c r="T60" i="1"/>
  <c r="Y60" i="1" s="1"/>
  <c r="T61" i="1"/>
  <c r="X61" i="1" s="1"/>
  <c r="T62" i="1"/>
  <c r="X62" i="1" s="1"/>
  <c r="T63" i="1"/>
  <c r="X63" i="1" s="1"/>
  <c r="T64" i="1"/>
  <c r="Y64" i="1" s="1"/>
  <c r="T65" i="1"/>
  <c r="Y65" i="1" s="1"/>
  <c r="T66" i="1"/>
  <c r="Y66" i="1" s="1"/>
  <c r="T67" i="1"/>
  <c r="Y67" i="1" s="1"/>
  <c r="T68" i="1"/>
  <c r="Y68" i="1" s="1"/>
  <c r="T69" i="1"/>
  <c r="Y69" i="1" s="1"/>
  <c r="I69" i="1" s="1"/>
  <c r="T70" i="1"/>
  <c r="Y70" i="1" s="1"/>
  <c r="I70" i="1" s="1"/>
  <c r="T71" i="1"/>
  <c r="X71" i="1" s="1"/>
  <c r="Q60" i="1"/>
  <c r="Q61" i="1"/>
  <c r="Q62" i="1"/>
  <c r="Q63" i="1"/>
  <c r="Q64" i="1"/>
  <c r="Q65" i="1"/>
  <c r="Q66" i="1"/>
  <c r="Q67" i="1"/>
  <c r="Q68" i="1"/>
  <c r="Q69" i="1"/>
  <c r="Q71" i="1"/>
  <c r="T48" i="1"/>
  <c r="Y48" i="1" s="1"/>
  <c r="I48" i="1" s="1"/>
  <c r="T49" i="1"/>
  <c r="Y49" i="1" s="1"/>
  <c r="I49" i="1" s="1"/>
  <c r="T50" i="1"/>
  <c r="Y50" i="1" s="1"/>
  <c r="I50" i="1" s="1"/>
  <c r="T51" i="1"/>
  <c r="Y51" i="1" s="1"/>
  <c r="Q48" i="1"/>
  <c r="Q49" i="1"/>
  <c r="Q50" i="1"/>
  <c r="Q51" i="1"/>
  <c r="T41" i="1"/>
  <c r="Q41" i="1"/>
  <c r="T33" i="1"/>
  <c r="Y33" i="1" s="1"/>
  <c r="I33" i="1" s="1"/>
  <c r="Q33" i="1"/>
  <c r="T29" i="1"/>
  <c r="X29" i="1" s="1"/>
  <c r="H29" i="1" s="1"/>
  <c r="T4" i="2" s="1"/>
  <c r="Q29" i="1"/>
  <c r="Y52" i="1" l="1"/>
  <c r="I52" i="1" s="1"/>
  <c r="X52" i="1"/>
  <c r="X64" i="1"/>
  <c r="X60" i="1"/>
  <c r="X70" i="1"/>
  <c r="H70" i="1" s="1"/>
  <c r="BC4" i="2" s="1"/>
  <c r="X67" i="1"/>
  <c r="X69" i="1"/>
  <c r="H69" i="1" s="1"/>
  <c r="BB4" i="2" s="1"/>
  <c r="X66" i="1"/>
  <c r="X65" i="1"/>
  <c r="Y71" i="1"/>
  <c r="X68" i="1"/>
  <c r="Y63" i="1"/>
  <c r="Y62" i="1"/>
  <c r="Y61" i="1"/>
  <c r="X51" i="1"/>
  <c r="X50" i="1"/>
  <c r="H50" i="1" s="1"/>
  <c r="AM4" i="2" s="1"/>
  <c r="X49" i="1"/>
  <c r="H49" i="1" s="1"/>
  <c r="AL4" i="2" s="1"/>
  <c r="X48" i="1"/>
  <c r="H48" i="1" s="1"/>
  <c r="AJ4" i="2" s="1"/>
  <c r="Y41" i="1"/>
  <c r="X41" i="1"/>
  <c r="X33" i="1"/>
  <c r="H33" i="1" s="1"/>
  <c r="X4" i="2" s="1"/>
  <c r="Y29" i="1"/>
  <c r="I29" i="1" s="1"/>
  <c r="Y46" i="1"/>
  <c r="X46" i="1"/>
  <c r="Y45" i="1"/>
  <c r="X45" i="1"/>
  <c r="BF4" i="2"/>
  <c r="D4" i="2"/>
  <c r="C4" i="2"/>
  <c r="T59" i="1"/>
  <c r="Q28" i="1"/>
  <c r="Q21" i="1"/>
  <c r="Q22" i="1"/>
  <c r="Q23" i="1"/>
  <c r="Q24" i="1"/>
  <c r="Q47" i="1"/>
  <c r="X44" i="1"/>
  <c r="Y44" i="1"/>
  <c r="T47" i="1"/>
  <c r="I51" i="1"/>
  <c r="X55" i="1"/>
  <c r="Y55" i="1"/>
  <c r="X57" i="1"/>
  <c r="Y57" i="1"/>
  <c r="X58" i="1"/>
  <c r="Y58" i="1"/>
  <c r="Q59" i="1"/>
  <c r="X15" i="1"/>
  <c r="Y15" i="1"/>
  <c r="X16" i="1"/>
  <c r="Y17" i="1"/>
  <c r="X17" i="1"/>
  <c r="X18" i="1"/>
  <c r="Y18" i="1"/>
  <c r="T19" i="1"/>
  <c r="T20" i="1"/>
  <c r="T21" i="1"/>
  <c r="T22" i="1"/>
  <c r="T23" i="1"/>
  <c r="T24" i="1"/>
  <c r="T25" i="1"/>
  <c r="Y25" i="1" s="1"/>
  <c r="I25" i="1" s="1"/>
  <c r="T26" i="1"/>
  <c r="Y26" i="1" s="1"/>
  <c r="I26" i="1" s="1"/>
  <c r="T27" i="1"/>
  <c r="T28" i="1"/>
  <c r="T30" i="1"/>
  <c r="T31" i="1"/>
  <c r="X31" i="1" s="1"/>
  <c r="H31" i="1" s="1"/>
  <c r="V4" i="2" s="1"/>
  <c r="T32" i="1"/>
  <c r="T34" i="1"/>
  <c r="T35" i="1"/>
  <c r="T36" i="1"/>
  <c r="T37" i="1"/>
  <c r="T38" i="1"/>
  <c r="T39" i="1"/>
  <c r="T40" i="1"/>
  <c r="T14" i="1"/>
  <c r="M14" i="1" s="1"/>
  <c r="Q13" i="1"/>
  <c r="Q14" i="1"/>
  <c r="Q12" i="1"/>
  <c r="Y47" i="1" l="1"/>
  <c r="I47" i="1" s="1"/>
  <c r="M21" i="1"/>
  <c r="H52" i="1"/>
  <c r="AP4" i="2" s="1"/>
  <c r="M34" i="1"/>
  <c r="Y24" i="1"/>
  <c r="X24" i="1"/>
  <c r="M19" i="1"/>
  <c r="M30" i="1"/>
  <c r="M25" i="1"/>
  <c r="Y30" i="1"/>
  <c r="I30" i="1" s="1"/>
  <c r="Y28" i="1"/>
  <c r="I28" i="1" s="1"/>
  <c r="X28" i="1"/>
  <c r="H28" i="1" s="1"/>
  <c r="S4" i="2" s="1"/>
  <c r="X27" i="1"/>
  <c r="H27" i="1" s="1"/>
  <c r="R4" i="2" s="1"/>
  <c r="Y27" i="1"/>
  <c r="I27" i="1" s="1"/>
  <c r="Y21" i="1"/>
  <c r="X21" i="1"/>
  <c r="Y23" i="1"/>
  <c r="X23" i="1"/>
  <c r="Y22" i="1"/>
  <c r="X22" i="1"/>
  <c r="H68" i="1"/>
  <c r="BA4" i="2" s="1"/>
  <c r="Y35" i="1"/>
  <c r="X35" i="1"/>
  <c r="H71" i="1"/>
  <c r="BD4" i="2" s="1"/>
  <c r="Y36" i="1"/>
  <c r="X36" i="1"/>
  <c r="I72" i="1"/>
  <c r="Y37" i="1"/>
  <c r="X37" i="1"/>
  <c r="I67" i="1"/>
  <c r="Y34" i="1"/>
  <c r="X34" i="1"/>
  <c r="X38" i="1"/>
  <c r="Y38" i="1"/>
  <c r="Y39" i="1"/>
  <c r="X39" i="1"/>
  <c r="X40" i="1"/>
  <c r="Y40" i="1"/>
  <c r="U34" i="1"/>
  <c r="I41" i="1"/>
  <c r="U30" i="1"/>
  <c r="U25" i="1"/>
  <c r="Y32" i="1"/>
  <c r="I32" i="1" s="1"/>
  <c r="X47" i="1"/>
  <c r="H47" i="1" s="1"/>
  <c r="AH4" i="2" s="1"/>
  <c r="H63" i="1"/>
  <c r="AV4" i="2" s="1"/>
  <c r="H61" i="1"/>
  <c r="AT4" i="2" s="1"/>
  <c r="X32" i="1"/>
  <c r="H32" i="1" s="1"/>
  <c r="W4" i="2" s="1"/>
  <c r="X30" i="1"/>
  <c r="H30" i="1" s="1"/>
  <c r="U4" i="2" s="1"/>
  <c r="Y31" i="1"/>
  <c r="I31" i="1" s="1"/>
  <c r="X25" i="1"/>
  <c r="H25" i="1" s="1"/>
  <c r="P4" i="2" s="1"/>
  <c r="X26" i="1"/>
  <c r="H26" i="1" s="1"/>
  <c r="Q4" i="2" s="1"/>
  <c r="U19" i="1"/>
  <c r="Y16" i="1"/>
  <c r="Y14" i="1"/>
  <c r="X14" i="1"/>
  <c r="H51" i="1" l="1"/>
  <c r="AN4" i="2" s="1"/>
  <c r="I71" i="1"/>
  <c r="H72" i="1"/>
  <c r="BE4" i="2" s="1"/>
  <c r="I68" i="1"/>
  <c r="H67" i="1"/>
  <c r="AZ4" i="2" s="1"/>
  <c r="H41" i="1"/>
  <c r="AF4" i="2" s="1"/>
  <c r="I21" i="1"/>
  <c r="H21" i="1"/>
  <c r="L4" i="2" s="1"/>
  <c r="H35" i="1"/>
  <c r="Z4" i="2" s="1"/>
  <c r="H37" i="1"/>
  <c r="AB4" i="2" s="1"/>
  <c r="H39" i="1"/>
  <c r="AD4" i="2" s="1"/>
  <c r="I34" i="1"/>
  <c r="H38" i="1"/>
  <c r="AC4" i="2" s="1"/>
  <c r="I35" i="1"/>
  <c r="I37" i="1"/>
  <c r="I39" i="1"/>
  <c r="H34" i="1"/>
  <c r="Y4" i="2" s="1"/>
  <c r="H36" i="1"/>
  <c r="AA4" i="2" s="1"/>
  <c r="H40" i="1"/>
  <c r="AE4" i="2" s="1"/>
  <c r="I36" i="1"/>
  <c r="I38" i="1"/>
  <c r="I40" i="1"/>
  <c r="H65" i="1"/>
  <c r="AX4" i="2" s="1"/>
  <c r="I65" i="1"/>
  <c r="H66" i="1"/>
  <c r="AY4" i="2" s="1"/>
  <c r="I66" i="1"/>
  <c r="H64" i="1"/>
  <c r="AW4" i="2" s="1"/>
  <c r="I64" i="1"/>
  <c r="I63" i="1"/>
  <c r="H62" i="1"/>
  <c r="AU4" i="2" s="1"/>
  <c r="I62" i="1"/>
  <c r="I61" i="1"/>
  <c r="X20" i="1"/>
  <c r="Y20" i="1"/>
  <c r="Y19" i="1"/>
  <c r="X19" i="1"/>
  <c r="Q32" i="1"/>
  <c r="Q19" i="1" l="1"/>
  <c r="Q20" i="1"/>
  <c r="T12" i="1"/>
  <c r="Q30" i="1"/>
  <c r="Q31" i="1"/>
  <c r="T13" i="1"/>
  <c r="Q25" i="1"/>
  <c r="Q26" i="1"/>
  <c r="Q27" i="1"/>
  <c r="Q34" i="1"/>
  <c r="Q35" i="1"/>
  <c r="Q36" i="1"/>
  <c r="Q37" i="1"/>
  <c r="Q38" i="1"/>
  <c r="Q39" i="1"/>
  <c r="Q40" i="1"/>
  <c r="W74" i="1" l="1"/>
  <c r="N3" i="1" s="1"/>
  <c r="W13" i="1"/>
  <c r="X13" i="1" s="1"/>
  <c r="W12" i="1"/>
  <c r="Y12" i="1" s="1"/>
  <c r="Y13" i="1" l="1"/>
  <c r="Y59" i="1"/>
  <c r="X59" i="1"/>
  <c r="X12" i="1"/>
  <c r="Y74" i="1" l="1"/>
  <c r="X74" i="1"/>
  <c r="D76" i="1"/>
  <c r="I13" i="1"/>
  <c r="H12" i="1"/>
  <c r="I20" i="1"/>
  <c r="B83" i="1"/>
  <c r="E4" i="2" l="1"/>
  <c r="F4" i="2"/>
  <c r="I19" i="1"/>
  <c r="H19" i="1"/>
  <c r="J4" i="2" s="1"/>
  <c r="H20" i="1"/>
  <c r="K4" i="2" s="1"/>
  <c r="I12" i="1"/>
  <c r="I60" i="1"/>
  <c r="H60" i="1"/>
  <c r="AS4" i="2" s="1"/>
  <c r="H13" i="1"/>
  <c r="G4" i="2" l="1"/>
  <c r="H4" i="2"/>
  <c r="O3" i="1" l="1"/>
  <c r="H14" i="1"/>
  <c r="I4" i="2" s="1"/>
  <c r="BH4" i="2" s="1"/>
  <c r="I14" i="1"/>
  <c r="N5" i="1"/>
  <c r="D78" i="1" s="1"/>
  <c r="N7" i="1"/>
  <c r="D80" i="1" s="1"/>
  <c r="BG4" i="2" l="1"/>
  <c r="O5" i="1"/>
  <c r="O7" i="1"/>
</calcChain>
</file>

<file path=xl/comments1.xml><?xml version="1.0" encoding="utf-8"?>
<comments xmlns="http://schemas.openxmlformats.org/spreadsheetml/2006/main">
  <authors>
    <author>tc={A529B298-5DFE-4CE8-9054-399902FE96E0}</author>
  </authors>
  <commentList>
    <comment ref="E7" authorId="0" shapeId="0">
      <text>
        <r>
          <rPr>
            <sz val="10"/>
            <rFont val="Arial"/>
            <charset val="186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Kodas užsipildo suvedus vardą pavardę ir klasę. Išsaugant dokumentą būtina pavadinime nurodyti kodą</t>
        </r>
      </text>
    </comment>
  </commentList>
</comments>
</file>

<file path=xl/sharedStrings.xml><?xml version="1.0" encoding="utf-8"?>
<sst xmlns="http://schemas.openxmlformats.org/spreadsheetml/2006/main" count="168" uniqueCount="105">
  <si>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</si>
  <si>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</si>
  <si>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</si>
  <si>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</si>
  <si>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</si>
  <si>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</si>
  <si>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</si>
  <si>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</si>
  <si>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</si>
  <si>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</si>
  <si>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</si>
  <si>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</si>
  <si>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</si>
  <si>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</si>
  <si>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</si>
  <si>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</si>
  <si>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</si>
  <si>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</si>
  <si>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</si>
  <si>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</si>
  <si>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</si>
  <si>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</si>
  <si>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</si>
  <si>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</si>
  <si>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</si>
  <si>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</si>
  <si>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</si>
  <si>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</si>
  <si>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</si>
  <si>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</si>
  <si>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</si>
  <si>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</si>
  <si>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</si>
  <si>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</si>
  <si>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</si>
  <si>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</si>
  <si>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</si>
  <si>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</si>
  <si>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</si>
  <si>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</si>
  <si>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</si>
  <si>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Lietuvių kalba ir literatūra B</t>
  </si>
  <si>
    <t>Tėvų parašas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</si>
  <si>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</si>
  <si>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</si>
  <si>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</si>
  <si>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</si>
  <si>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</si>
  <si>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</si>
  <si>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</si>
  <si>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</si>
  <si>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</si>
  <si>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</si>
  <si>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</si>
  <si>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</si>
  <si>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</si>
  <si>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</si>
  <si>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</si>
  <si>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</si>
  <si>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</si>
  <si>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</si>
  <si>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</si>
  <si>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</si>
  <si>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</si>
  <si>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</si>
  <si>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t>Užsienio kalba (antroji rusų)</t>
  </si>
  <si>
    <t>Gargždų „Vaivorykštės“ gimnazija</t>
  </si>
  <si>
    <t>Visuomeninis ugdymas</t>
  </si>
  <si>
    <t>Meninis ugdymas</t>
  </si>
  <si>
    <t>Etninė kultūra</t>
  </si>
  <si>
    <t>Inžinerinės technologijos</t>
  </si>
  <si>
    <t>Filosofija</t>
  </si>
  <si>
    <t>Užsienio kalba (vokiečių)</t>
  </si>
  <si>
    <t>Užsienio kalba (prancūzų)</t>
  </si>
  <si>
    <t>Užsienio kalba (rusų)</t>
  </si>
  <si>
    <t>Taikomosios technologijos (dizainas)</t>
  </si>
  <si>
    <t>Geografinės informacinės sistemos</t>
  </si>
  <si>
    <t>Teisė</t>
  </si>
  <si>
    <t>Raštingumo spragų likvidavimas (lietuvių k. ir lit.)</t>
  </si>
  <si>
    <t>Literatūra ir kitos medijos (lietuvių k. ir lit.)</t>
  </si>
  <si>
    <t>Teksto kūrimo įgūdžių gilinimas (lietuvių k. ir lit.)</t>
  </si>
  <si>
    <t>Sakytinio teksto produkavimo gebėjimų ugdymas(is) (anglų k.)</t>
  </si>
  <si>
    <t>Inžinerinė braižyba</t>
  </si>
  <si>
    <t>VBE uždavinių sprendimas ir analizė</t>
  </si>
  <si>
    <t>Eksperimentinė fizika</t>
  </si>
  <si>
    <t>Matematika A su moduliu</t>
  </si>
  <si>
    <t>Iš viso val.</t>
  </si>
  <si>
    <t>Iš viso dalykų</t>
  </si>
  <si>
    <t>Anglų kalbos akademinių gebėjimų ugdymas(is) (anglų k. įtrauktas į anglų k dalyką)</t>
  </si>
  <si>
    <t>Fizika</t>
  </si>
  <si>
    <t>Duomenų tyrybos, programavimo ir saugaus elgesio pradmenys (įtrauktas į informatikos dalyką)</t>
  </si>
  <si>
    <t xml:space="preserve">Fizika </t>
  </si>
  <si>
    <t>Brandos darbas</t>
  </si>
  <si>
    <t>PATVIRTINTA
Gargždų „Vaivorykštės“ gimnazijos direktoriaus</t>
  </si>
  <si>
    <t>Eksperimentinė biologija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</si>
  <si>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 (A)</t>
    </r>
  </si>
  <si>
    <r>
      <rPr>
        <b/>
        <sz val="10"/>
        <rFont val="Times New Roman"/>
        <family val="1"/>
      </rPr>
      <t>Brandos darbas</t>
    </r>
    <r>
      <rPr>
        <sz val="10"/>
        <rFont val="Times New Roman"/>
        <family val="1"/>
      </rPr>
      <t xml:space="preserve"> (neprivaloma, bet galima rinktis)</t>
    </r>
  </si>
  <si>
    <t>2025–2027 m. m. individualus ugdymo planas (III–IV kl.)</t>
  </si>
  <si>
    <t>Matematika</t>
  </si>
  <si>
    <t>Kompozitinės medžiagos (chemija)</t>
  </si>
  <si>
    <t>Istorijos šaltinių nagrinėjimas</t>
  </si>
  <si>
    <t>Nacionalinis saugumas ir krašto gynyba</t>
  </si>
  <si>
    <t>Eksperimentinė chemija</t>
  </si>
  <si>
    <r>
      <t>Užsienio kalba B2 (ANGLŲ) (su moduliu nr. 4)</t>
    </r>
    <r>
      <rPr>
        <i/>
        <sz val="9"/>
        <rFont val="Times New Roman"/>
        <family val="1"/>
        <charset val="186"/>
      </rPr>
      <t xml:space="preserve"> </t>
    </r>
  </si>
  <si>
    <t>Informatika (su moduliu nr.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</si>
</sst>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Times New Roman"/>
      <family val="1"/>
    </font>
    <font>
      <b/>
      <sz val="8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textRotation="90" wrapText="1"/>
    </xf>
    <xf numFmtId="0" fontId="40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textRotation="90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6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165" fontId="40" fillId="5" borderId="1" xfId="0" applyNumberFormat="1" applyFont="1" applyFill="1" applyBorder="1" applyAlignment="1">
      <alignment vertical="center" wrapText="1"/>
    </xf>
    <xf numFmtId="165" fontId="40" fillId="5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40" fillId="5" borderId="1" xfId="0" applyFont="1" applyFill="1" applyBorder="1" applyAlignment="1">
      <alignment horizontal="center" textRotation="90" wrapText="1"/>
    </xf>
    <xf numFmtId="1" fontId="40" fillId="9" borderId="1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vertical="center" wrapText="1"/>
    </xf>
    <xf numFmtId="0" fontId="40" fillId="7" borderId="0" xfId="0" applyFont="1" applyFill="1" applyAlignment="1">
      <alignment vertical="center" textRotation="90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44" fillId="3" borderId="0" xfId="0" applyFont="1" applyFill="1" applyAlignment="1">
      <alignment horizontal="center" vertic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31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97FFFF"/>
      <color rgb="FF8F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11.xml><?xml version="1.0" encoding="utf-8"?>
<formControlPr xmlns="http://schemas.microsoft.com/office/spreadsheetml/2009/9/main" objectType="CheckBox" fmlaLink="$S$31" lockText="1" noThreeD="1"/>
</file>

<file path=xl/ctrlProps/ctrlProp12.xml><?xml version="1.0" encoding="utf-8"?>
<formControlPr xmlns="http://schemas.microsoft.com/office/spreadsheetml/2009/9/main" objectType="CheckBox" fmlaLink="$R$13" lockText="1" noThreeD="1"/>
</file>

<file path=xl/ctrlProps/ctrlProp13.xml><?xml version="1.0" encoding="utf-8"?>
<formControlPr xmlns="http://schemas.microsoft.com/office/spreadsheetml/2009/9/main" objectType="CheckBox" fmlaLink="$S$14" lockText="1" noThreeD="1"/>
</file>

<file path=xl/ctrlProps/ctrlProp14.xml><?xml version="1.0" encoding="utf-8"?>
<formControlPr xmlns="http://schemas.microsoft.com/office/spreadsheetml/2009/9/main" objectType="CheckBox" fmlaLink="$S$25" lockText="1" noThreeD="1"/>
</file>

<file path=xl/ctrlProps/ctrlProp15.xml><?xml version="1.0" encoding="utf-8"?>
<formControlPr xmlns="http://schemas.microsoft.com/office/spreadsheetml/2009/9/main" objectType="CheckBox" fmlaLink="$S$26" lockText="1" noThreeD="1"/>
</file>

<file path=xl/ctrlProps/ctrlProp16.xml><?xml version="1.0" encoding="utf-8"?>
<formControlPr xmlns="http://schemas.microsoft.com/office/spreadsheetml/2009/9/main" objectType="CheckBox" fmlaLink="$S$13" lockText="1" noThreeD="1"/>
</file>

<file path=xl/ctrlProps/ctrlProp17.xml><?xml version="1.0" encoding="utf-8"?>
<formControlPr xmlns="http://schemas.microsoft.com/office/spreadsheetml/2009/9/main" objectType="CheckBox" fmlaLink="$S$21" lockText="1" noThreeD="1"/>
</file>

<file path=xl/ctrlProps/ctrlProp18.xml><?xml version="1.0" encoding="utf-8"?>
<formControlPr xmlns="http://schemas.microsoft.com/office/spreadsheetml/2009/9/main" objectType="CheckBox" fmlaLink="$S$19" lockText="1" noThreeD="1"/>
</file>

<file path=xl/ctrlProps/ctrlProp19.xml><?xml version="1.0" encoding="utf-8"?>
<formControlPr xmlns="http://schemas.microsoft.com/office/spreadsheetml/2009/9/main" objectType="CheckBox" fmlaLink="$S$20" lockText="1" noThreeD="1"/>
</file>

<file path=xl/ctrlProps/ctrlProp2.xml><?xml version="1.0" encoding="utf-8"?>
<formControlPr xmlns="http://schemas.microsoft.com/office/spreadsheetml/2009/9/main" objectType="CheckBox" fmlaLink="$S$34" lockText="1" noThreeD="1"/>
</file>

<file path=xl/ctrlProps/ctrlProp20.xml><?xml version="1.0" encoding="utf-8"?>
<formControlPr xmlns="http://schemas.microsoft.com/office/spreadsheetml/2009/9/main" objectType="CheckBox" fmlaLink="$R$12" lockText="1" noThreeD="1"/>
</file>

<file path=xl/ctrlProps/ctrlProp21.xml><?xml version="1.0" encoding="utf-8"?>
<formControlPr xmlns="http://schemas.microsoft.com/office/spreadsheetml/2009/9/main" objectType="CheckBox" fmlaLink="$S$12" lockText="1" noThreeD="1"/>
</file>

<file path=xl/ctrlProps/ctrlProp22.xml><?xml version="1.0" encoding="utf-8"?>
<formControlPr xmlns="http://schemas.microsoft.com/office/spreadsheetml/2009/9/main" objectType="CheckBox" fmlaLink="$S$60" lockText="1" noThreeD="1"/>
</file>

<file path=xl/ctrlProps/ctrlProp23.xml><?xml version="1.0" encoding="utf-8"?>
<formControlPr xmlns="http://schemas.microsoft.com/office/spreadsheetml/2009/9/main" objectType="CheckBox" fmlaLink="$S$64" lockText="1" noThreeD="1"/>
</file>

<file path=xl/ctrlProps/ctrlProp24.xml><?xml version="1.0" encoding="utf-8"?>
<formControlPr xmlns="http://schemas.microsoft.com/office/spreadsheetml/2009/9/main" objectType="CheckBox" fmlaLink="$S$27" lockText="1" noThreeD="1"/>
</file>

<file path=xl/ctrlProps/ctrlProp25.xml><?xml version="1.0" encoding="utf-8"?>
<formControlPr xmlns="http://schemas.microsoft.com/office/spreadsheetml/2009/9/main" objectType="CheckBox" fmlaLink="$S$28" lockText="1" noThreeD="1"/>
</file>

<file path=xl/ctrlProps/ctrlProp26.xml><?xml version="1.0" encoding="utf-8"?>
<formControlPr xmlns="http://schemas.microsoft.com/office/spreadsheetml/2009/9/main" objectType="CheckBox" fmlaLink="$S$38" lockText="1" noThreeD="1"/>
</file>

<file path=xl/ctrlProps/ctrlProp27.xml><?xml version="1.0" encoding="utf-8"?>
<formControlPr xmlns="http://schemas.microsoft.com/office/spreadsheetml/2009/9/main" objectType="CheckBox" fmlaLink="$S$37" lockText="1" noThreeD="1"/>
</file>

<file path=xl/ctrlProps/ctrlProp28.xml><?xml version="1.0" encoding="utf-8"?>
<formControlPr xmlns="http://schemas.microsoft.com/office/spreadsheetml/2009/9/main" objectType="CheckBox" fmlaLink="$S$39" lockText="1" noThreeD="1"/>
</file>

<file path=xl/ctrlProps/ctrlProp29.xml><?xml version="1.0" encoding="utf-8"?>
<formControlPr xmlns="http://schemas.microsoft.com/office/spreadsheetml/2009/9/main" objectType="CheckBox" fmlaLink="$S$67" lockText="1" noThreeD="1"/>
</file>

<file path=xl/ctrlProps/ctrlProp3.xml><?xml version="1.0" encoding="utf-8"?>
<formControlPr xmlns="http://schemas.microsoft.com/office/spreadsheetml/2009/9/main" objectType="CheckBox" fmlaLink="$S$35" lockText="1" noThreeD="1"/>
</file>

<file path=xl/ctrlProps/ctrlProp30.xml><?xml version="1.0" encoding="utf-8"?>
<formControlPr xmlns="http://schemas.microsoft.com/office/spreadsheetml/2009/9/main" objectType="CheckBox" fmlaLink="$S$29" lockText="1" noThreeD="1"/>
</file>

<file path=xl/ctrlProps/ctrlProp31.xml><?xml version="1.0" encoding="utf-8"?>
<formControlPr xmlns="http://schemas.microsoft.com/office/spreadsheetml/2009/9/main" objectType="CheckBox" fmlaLink="$S$33" lockText="1" noThreeD="1"/>
</file>

<file path=xl/ctrlProps/ctrlProp32.xml><?xml version="1.0" encoding="utf-8"?>
<formControlPr xmlns="http://schemas.microsoft.com/office/spreadsheetml/2009/9/main" objectType="CheckBox" fmlaLink="$S$41" lockText="1" noThreeD="1"/>
</file>

<file path=xl/ctrlProps/ctrlProp33.xml><?xml version="1.0" encoding="utf-8"?>
<formControlPr xmlns="http://schemas.microsoft.com/office/spreadsheetml/2009/9/main" objectType="CheckBox" fmlaLink="$S$48" lockText="1" noThreeD="1"/>
</file>

<file path=xl/ctrlProps/ctrlProp34.xml><?xml version="1.0" encoding="utf-8"?>
<formControlPr xmlns="http://schemas.microsoft.com/office/spreadsheetml/2009/9/main" objectType="CheckBox" fmlaLink="$S$49" lockText="1" noThreeD="1"/>
</file>

<file path=xl/ctrlProps/ctrlProp35.xml><?xml version="1.0" encoding="utf-8"?>
<formControlPr xmlns="http://schemas.microsoft.com/office/spreadsheetml/2009/9/main" objectType="CheckBox" fmlaLink="$S$50" lockText="1" noThreeD="1"/>
</file>

<file path=xl/ctrlProps/ctrlProp36.xml><?xml version="1.0" encoding="utf-8"?>
<formControlPr xmlns="http://schemas.microsoft.com/office/spreadsheetml/2009/9/main" objectType="CheckBox" fmlaLink="$S$68" lockText="1" noThreeD="1"/>
</file>

<file path=xl/ctrlProps/ctrlProp37.xml><?xml version="1.0" encoding="utf-8"?>
<formControlPr xmlns="http://schemas.microsoft.com/office/spreadsheetml/2009/9/main" objectType="CheckBox" fmlaLink="$S$69" lockText="1" noThreeD="1"/>
</file>

<file path=xl/ctrlProps/ctrlProp38.xml><?xml version="1.0" encoding="utf-8"?>
<formControlPr xmlns="http://schemas.microsoft.com/office/spreadsheetml/2009/9/main" objectType="CheckBox" fmlaLink="$S$70" lockText="1" noThreeD="1"/>
</file>

<file path=xl/ctrlProps/ctrlProp39.xml><?xml version="1.0" encoding="utf-8"?>
<formControlPr xmlns="http://schemas.microsoft.com/office/spreadsheetml/2009/9/main" objectType="CheckBox" fmlaLink="$S$71" lockText="1" noThreeD="1"/>
</file>

<file path=xl/ctrlProps/ctrlProp4.xml><?xml version="1.0" encoding="utf-8"?>
<formControlPr xmlns="http://schemas.microsoft.com/office/spreadsheetml/2009/9/main" objectType="CheckBox" fmlaLink="$S$36" lockText="1" noThreeD="1"/>
</file>

<file path=xl/ctrlProps/ctrlProp40.xml><?xml version="1.0" encoding="utf-8"?>
<formControlPr xmlns="http://schemas.microsoft.com/office/spreadsheetml/2009/9/main" objectType="CheckBox" fmlaLink="$S$52" lockText="1" noThreeD="1"/>
</file>

<file path=xl/ctrlProps/ctrlProp41.xml><?xml version="1.0" encoding="utf-8"?>
<formControlPr xmlns="http://schemas.microsoft.com/office/spreadsheetml/2009/9/main" objectType="CheckBox" fmlaLink="$S$47" lockText="1" noThreeD="1"/>
</file>

<file path=xl/ctrlProps/ctrlProp42.xml><?xml version="1.0" encoding="utf-8"?>
<formControlPr xmlns="http://schemas.microsoft.com/office/spreadsheetml/2009/9/main" objectType="CheckBox" fmlaLink="$S$53" lockText="1" noThreeD="1"/>
</file>

<file path=xl/ctrlProps/ctrlProp43.xml><?xml version="1.0" encoding="utf-8"?>
<formControlPr xmlns="http://schemas.microsoft.com/office/spreadsheetml/2009/9/main" objectType="CheckBox" fmlaLink="$S$54" lockText="1" noThreeD="1"/>
</file>

<file path=xl/ctrlProps/ctrlProp44.xml><?xml version="1.0" encoding="utf-8"?>
<formControlPr xmlns="http://schemas.microsoft.com/office/spreadsheetml/2009/9/main" objectType="CheckBox" fmlaLink="$S$42" lockText="1" noThreeD="1"/>
</file>

<file path=xl/ctrlProps/ctrlProp45.xml><?xml version="1.0" encoding="utf-8"?>
<formControlPr xmlns="http://schemas.microsoft.com/office/spreadsheetml/2009/9/main" objectType="CheckBox" fmlaLink="$S$72" lockText="1" noThreeD="1"/>
</file>

<file path=xl/ctrlProps/ctrlProp5.xml><?xml version="1.0" encoding="utf-8"?>
<formControlPr xmlns="http://schemas.microsoft.com/office/spreadsheetml/2009/9/main" objectType="CheckBox" fmlaLink="$S$40" lockText="1" noThreeD="1"/>
</file>

<file path=xl/ctrlProps/ctrlProp6.xml><?xml version="1.0" encoding="utf-8"?>
<formControlPr xmlns="http://schemas.microsoft.com/office/spreadsheetml/2009/9/main" objectType="CheckBox" fmlaLink="$S$62" lockText="1" noThreeD="1"/>
</file>

<file path=xl/ctrlProps/ctrlProp7.xml><?xml version="1.0" encoding="utf-8"?>
<formControlPr xmlns="http://schemas.microsoft.com/office/spreadsheetml/2009/9/main" objectType="CheckBox" fmlaLink="$S$61" lockText="1" noThreeD="1"/>
</file>

<file path=xl/ctrlProps/ctrlProp8.xml><?xml version="1.0" encoding="utf-8"?>
<formControlPr xmlns="http://schemas.microsoft.com/office/spreadsheetml/2009/9/main" objectType="CheckBox" fmlaLink="$S$51" lockText="1" noThreeD="1"/>
</file>

<file path=xl/ctrlProps/ctrlProp9.xml><?xml version="1.0" encoding="utf-8"?>
<formControlPr xmlns="http://schemas.microsoft.com/office/spreadsheetml/2009/9/main" objectType="CheckBox" fmlaLink="$S$6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133350</xdr:rowOff>
        </xdr:from>
        <xdr:to>
          <xdr:col>9</xdr:col>
          <xdr:colOff>361950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85725</xdr:rowOff>
        </xdr:from>
        <xdr:to>
          <xdr:col>9</xdr:col>
          <xdr:colOff>371475</xdr:colOff>
          <xdr:row>12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13</xdr:row>
          <xdr:rowOff>85725</xdr:rowOff>
        </xdr:from>
        <xdr:to>
          <xdr:col>10</xdr:col>
          <xdr:colOff>171450</xdr:colOff>
          <xdr:row>13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11</xdr:row>
          <xdr:rowOff>133350</xdr:rowOff>
        </xdr:from>
        <xdr:to>
          <xdr:col>10</xdr:col>
          <xdr:colOff>381000</xdr:colOff>
          <xdr:row>11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12</xdr:row>
          <xdr:rowOff>85725</xdr:rowOff>
        </xdr:from>
        <xdr:to>
          <xdr:col>10</xdr:col>
          <xdr:colOff>381000</xdr:colOff>
          <xdr:row>12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50</xdr:row>
          <xdr:rowOff>0</xdr:rowOff>
        </xdr:from>
        <xdr:to>
          <xdr:col>9</xdr:col>
          <xdr:colOff>371475</xdr:colOff>
          <xdr:row>50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61</xdr:row>
          <xdr:rowOff>171450</xdr:rowOff>
        </xdr:from>
        <xdr:to>
          <xdr:col>9</xdr:col>
          <xdr:colOff>381000</xdr:colOff>
          <xdr:row>61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60</xdr:row>
          <xdr:rowOff>28575</xdr:rowOff>
        </xdr:from>
        <xdr:to>
          <xdr:col>9</xdr:col>
          <xdr:colOff>381000</xdr:colOff>
          <xdr:row>60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64</xdr:row>
          <xdr:rowOff>47625</xdr:rowOff>
        </xdr:from>
        <xdr:to>
          <xdr:col>9</xdr:col>
          <xdr:colOff>381000</xdr:colOff>
          <xdr:row>64</xdr:row>
          <xdr:rowOff>171450</xdr:rowOff>
        </xdr:to>
        <xdr:sp macro="" textlink="">
          <xdr:nvSpPr>
            <xdr:cNvPr id="4386" name="Check Box 2338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59</xdr:row>
          <xdr:rowOff>38100</xdr:rowOff>
        </xdr:from>
        <xdr:to>
          <xdr:col>9</xdr:col>
          <xdr:colOff>381000</xdr:colOff>
          <xdr:row>59</xdr:row>
          <xdr:rowOff>161925</xdr:rowOff>
        </xdr:to>
        <xdr:sp macro="" textlink="">
          <xdr:nvSpPr>
            <xdr:cNvPr id="4683" name="Check Box 2635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63</xdr:row>
          <xdr:rowOff>28575</xdr:rowOff>
        </xdr:from>
        <xdr:to>
          <xdr:col>9</xdr:col>
          <xdr:colOff>381000</xdr:colOff>
          <xdr:row>63</xdr:row>
          <xdr:rowOff>171450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28575</xdr:rowOff>
        </xdr:from>
        <xdr:to>
          <xdr:col>9</xdr:col>
          <xdr:colOff>361950</xdr:colOff>
          <xdr:row>36</xdr:row>
          <xdr:rowOff>152400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38</xdr:row>
          <xdr:rowOff>28575</xdr:rowOff>
        </xdr:from>
        <xdr:to>
          <xdr:col>9</xdr:col>
          <xdr:colOff>361950</xdr:colOff>
          <xdr:row>38</xdr:row>
          <xdr:rowOff>152400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57150</xdr:rowOff>
        </xdr:from>
        <xdr:to>
          <xdr:col>9</xdr:col>
          <xdr:colOff>361950</xdr:colOff>
          <xdr:row>19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19050</xdr:rowOff>
        </xdr:from>
        <xdr:to>
          <xdr:col>9</xdr:col>
          <xdr:colOff>381000</xdr:colOff>
          <xdr:row>29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0</xdr:rowOff>
        </xdr:from>
        <xdr:to>
          <xdr:col>9</xdr:col>
          <xdr:colOff>371475</xdr:colOff>
          <xdr:row>30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9525</xdr:rowOff>
        </xdr:from>
        <xdr:to>
          <xdr:col>9</xdr:col>
          <xdr:colOff>371475</xdr:colOff>
          <xdr:row>24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19050</xdr:rowOff>
        </xdr:from>
        <xdr:to>
          <xdr:col>9</xdr:col>
          <xdr:colOff>371475</xdr:colOff>
          <xdr:row>25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9525</xdr:rowOff>
        </xdr:from>
        <xdr:to>
          <xdr:col>9</xdr:col>
          <xdr:colOff>361950</xdr:colOff>
          <xdr:row>31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19050</xdr:rowOff>
        </xdr:from>
        <xdr:to>
          <xdr:col>9</xdr:col>
          <xdr:colOff>371475</xdr:colOff>
          <xdr:row>33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28575</xdr:rowOff>
        </xdr:from>
        <xdr:to>
          <xdr:col>9</xdr:col>
          <xdr:colOff>371475</xdr:colOff>
          <xdr:row>34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28575</xdr:rowOff>
        </xdr:from>
        <xdr:to>
          <xdr:col>9</xdr:col>
          <xdr:colOff>371475</xdr:colOff>
          <xdr:row>35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19050</xdr:rowOff>
        </xdr:from>
        <xdr:to>
          <xdr:col>9</xdr:col>
          <xdr:colOff>361950</xdr:colOff>
          <xdr:row>39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104775</xdr:rowOff>
        </xdr:from>
        <xdr:to>
          <xdr:col>9</xdr:col>
          <xdr:colOff>371475</xdr:colOff>
          <xdr:row>20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371475</xdr:colOff>
          <xdr:row>26</xdr:row>
          <xdr:rowOff>152400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47625</xdr:rowOff>
        </xdr:from>
        <xdr:to>
          <xdr:col>9</xdr:col>
          <xdr:colOff>361950</xdr:colOff>
          <xdr:row>37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66</xdr:row>
          <xdr:rowOff>9525</xdr:rowOff>
        </xdr:from>
        <xdr:to>
          <xdr:col>9</xdr:col>
          <xdr:colOff>371475</xdr:colOff>
          <xdr:row>66</xdr:row>
          <xdr:rowOff>161925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9525</xdr:rowOff>
        </xdr:from>
        <xdr:to>
          <xdr:col>9</xdr:col>
          <xdr:colOff>371475</xdr:colOff>
          <xdr:row>28</xdr:row>
          <xdr:rowOff>161925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19050</xdr:rowOff>
        </xdr:from>
        <xdr:to>
          <xdr:col>9</xdr:col>
          <xdr:colOff>361950</xdr:colOff>
          <xdr:row>32</xdr:row>
          <xdr:rowOff>133350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40</xdr:row>
          <xdr:rowOff>19050</xdr:rowOff>
        </xdr:from>
        <xdr:to>
          <xdr:col>9</xdr:col>
          <xdr:colOff>361950</xdr:colOff>
          <xdr:row>40</xdr:row>
          <xdr:rowOff>171450</xdr:rowOff>
        </xdr:to>
        <xdr:sp macro="" textlink="">
          <xdr:nvSpPr>
            <xdr:cNvPr id="4698" name="Check Box 2650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19050</xdr:rowOff>
        </xdr:from>
        <xdr:to>
          <xdr:col>9</xdr:col>
          <xdr:colOff>371475</xdr:colOff>
          <xdr:row>47</xdr:row>
          <xdr:rowOff>190500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48</xdr:row>
          <xdr:rowOff>19050</xdr:rowOff>
        </xdr:from>
        <xdr:to>
          <xdr:col>9</xdr:col>
          <xdr:colOff>371475</xdr:colOff>
          <xdr:row>48</xdr:row>
          <xdr:rowOff>190500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49</xdr:row>
          <xdr:rowOff>19050</xdr:rowOff>
        </xdr:from>
        <xdr:to>
          <xdr:col>9</xdr:col>
          <xdr:colOff>371475</xdr:colOff>
          <xdr:row>49</xdr:row>
          <xdr:rowOff>190500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67</xdr:row>
          <xdr:rowOff>9525</xdr:rowOff>
        </xdr:from>
        <xdr:to>
          <xdr:col>9</xdr:col>
          <xdr:colOff>371475</xdr:colOff>
          <xdr:row>67</xdr:row>
          <xdr:rowOff>161925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68</xdr:row>
          <xdr:rowOff>9525</xdr:rowOff>
        </xdr:from>
        <xdr:to>
          <xdr:col>9</xdr:col>
          <xdr:colOff>371475</xdr:colOff>
          <xdr:row>68</xdr:row>
          <xdr:rowOff>161925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69</xdr:row>
          <xdr:rowOff>19050</xdr:rowOff>
        </xdr:from>
        <xdr:to>
          <xdr:col>9</xdr:col>
          <xdr:colOff>361950</xdr:colOff>
          <xdr:row>69</xdr:row>
          <xdr:rowOff>171450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70</xdr:row>
          <xdr:rowOff>9525</xdr:rowOff>
        </xdr:from>
        <xdr:to>
          <xdr:col>9</xdr:col>
          <xdr:colOff>371475</xdr:colOff>
          <xdr:row>70</xdr:row>
          <xdr:rowOff>161925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51</xdr:row>
          <xdr:rowOff>0</xdr:rowOff>
        </xdr:from>
        <xdr:to>
          <xdr:col>9</xdr:col>
          <xdr:colOff>371475</xdr:colOff>
          <xdr:row>51</xdr:row>
          <xdr:rowOff>180975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46</xdr:row>
          <xdr:rowOff>28575</xdr:rowOff>
        </xdr:from>
        <xdr:to>
          <xdr:col>9</xdr:col>
          <xdr:colOff>371475</xdr:colOff>
          <xdr:row>46</xdr:row>
          <xdr:rowOff>200025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52</xdr:row>
          <xdr:rowOff>0</xdr:rowOff>
        </xdr:from>
        <xdr:to>
          <xdr:col>9</xdr:col>
          <xdr:colOff>371475</xdr:colOff>
          <xdr:row>52</xdr:row>
          <xdr:rowOff>180975</xdr:rowOff>
        </xdr:to>
        <xdr:sp macro="" textlink="">
          <xdr:nvSpPr>
            <xdr:cNvPr id="4726" name="Check Box 2678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0</xdr:rowOff>
        </xdr:from>
        <xdr:to>
          <xdr:col>9</xdr:col>
          <xdr:colOff>371475</xdr:colOff>
          <xdr:row>53</xdr:row>
          <xdr:rowOff>180975</xdr:rowOff>
        </xdr:to>
        <xdr:sp macro="" textlink="">
          <xdr:nvSpPr>
            <xdr:cNvPr id="4727" name="Check Box 2679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19050</xdr:rowOff>
        </xdr:from>
        <xdr:to>
          <xdr:col>9</xdr:col>
          <xdr:colOff>361950</xdr:colOff>
          <xdr:row>41</xdr:row>
          <xdr:rowOff>171450</xdr:rowOff>
        </xdr:to>
        <xdr:sp macro="" textlink="">
          <xdr:nvSpPr>
            <xdr:cNvPr id="4728" name="Check Box 2680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71</xdr:row>
          <xdr:rowOff>9525</xdr:rowOff>
        </xdr:from>
        <xdr:to>
          <xdr:col>9</xdr:col>
          <xdr:colOff>371475</xdr:colOff>
          <xdr:row>71</xdr:row>
          <xdr:rowOff>161925</xdr:rowOff>
        </xdr:to>
        <xdr:sp macro="" textlink="">
          <xdr:nvSpPr>
            <xdr:cNvPr id="4730" name="Check Box 2682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US AGINTAS" id="{907A901C-C43E-4654-AC4F-06D3758432DF}" userId="S::DaAgint6441@emokykla.lt::f9b50483-637d-4cf4-862c-63bdd62214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3-04-04T16:44:04.50" personId="{907A901C-C43E-4654-AC4F-06D3758432DF}" id="{A529B298-5DFE-4CE8-9054-399902FE96E0}">
    <text>Kodas užsipildo suvedus vardą pavardę ir klasę. Išsaugant dokumentą būtina pavadinime nurodyti kodą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microsoft.com/office/2017/10/relationships/threadedComment" Target="../threadedComments/threadedComment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1">
    <pageSetUpPr autoPageBreaks="0"/>
  </sheetPr>
  <dimension ref="A1:FF234"/>
  <sheetViews>
    <sheetView showGridLines="0" tabSelected="1" zoomScale="120" zoomScaleNormal="120" workbookViewId="0">
      <pane ySplit="8" topLeftCell="A63" activePane="bottomLeft" state="frozen"/>
      <selection pane="bottomLeft" activeCell="C5" sqref="C5:D5"/>
    </sheetView>
  </sheetViews>
  <sheetFormatPr defaultColWidth="0" defaultRowHeight="24.4" customHeight="1" zeroHeight="1" x14ac:dyDescent="0.2"/>
  <cols>
    <col min="1" max="1" width="3.42578125" style="32" customWidth="1"/>
    <col min="2" max="2" width="14" style="2" customWidth="1"/>
    <col min="3" max="3" width="13.42578125" style="2" customWidth="1"/>
    <col min="4" max="4" width="17.8554687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8.28515625" style="60" customWidth="1"/>
    <col min="12" max="12" width="3.28515625" style="60" customWidth="1"/>
    <col min="13" max="13" width="26.7109375" style="101" customWidth="1"/>
    <col min="14" max="14" width="7.140625" style="55" customWidth="1"/>
    <col min="15" max="15" width="42.28515625" style="55" customWidth="1"/>
    <col min="16" max="16" width="8.7109375" style="6" hidden="1" customWidth="1"/>
    <col min="17" max="17" width="16.85546875" style="117" hidden="1" customWidth="1"/>
    <col min="18" max="19" width="9.42578125" style="2" hidden="1" customWidth="1"/>
    <col min="20" max="22" width="11.28515625" style="2" hidden="1" customWidth="1"/>
    <col min="23" max="23" width="6.140625" style="24" hidden="1" customWidth="1"/>
    <col min="24" max="39" width="9.42578125" style="2" hidden="1" customWidth="1"/>
    <col min="40" max="94" width="9.42578125" style="60" hidden="1" customWidth="1"/>
    <col min="95" max="161" width="9.42578125" style="75" hidden="1" customWidth="1"/>
    <col min="162" max="162" width="9.7109375" style="75" hidden="1" customWidth="1"/>
    <col min="163" max="16384" width="9.140625" style="75" hidden="1"/>
  </cols>
  <sheetData>
    <row r="1" spans="1:94" ht="56.25" customHeight="1" x14ac:dyDescent="0.2">
      <c r="G1" s="188" t="s">
        <v>93</v>
      </c>
      <c r="H1" s="188"/>
      <c r="I1" s="188"/>
      <c r="J1" s="188"/>
      <c r="K1" s="188"/>
      <c r="L1" s="2"/>
      <c r="M1" s="6"/>
      <c r="N1" s="6"/>
      <c r="O1" s="6"/>
      <c r="AN1" s="2"/>
    </row>
    <row r="2" spans="1:94" s="74" customFormat="1" ht="15.75" customHeight="1" x14ac:dyDescent="0.3">
      <c r="A2" s="217" t="s">
        <v>66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120"/>
      <c r="M2" s="6"/>
      <c r="N2" s="6"/>
      <c r="O2" s="6"/>
      <c r="P2" s="6"/>
      <c r="Q2" s="117"/>
      <c r="R2" s="119"/>
      <c r="S2" s="119"/>
      <c r="T2" s="119"/>
      <c r="U2" s="119"/>
      <c r="V2" s="119"/>
      <c r="W2" s="120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</row>
    <row r="3" spans="1:94" s="74" customFormat="1" ht="16.5" customHeight="1" x14ac:dyDescent="0.2">
      <c r="A3" s="218" t="s">
        <v>97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57"/>
      <c r="M3" s="105" t="s">
        <v>0</v>
      </c>
      <c r="N3" s="58">
        <f>W74</f>
        <v>0</v>
      </c>
      <c r="O3" s="60" t="str">
        <f>IF(N3&gt;7,"","Dalykų turi būti ne mažiau kaip 8")</f>
        <v>Dalykų turi būti ne mažiau kaip 8</v>
      </c>
      <c r="P3" s="6"/>
      <c r="Q3" s="117"/>
      <c r="R3" s="119"/>
      <c r="S3" s="119"/>
      <c r="T3" s="119"/>
      <c r="U3" s="119"/>
      <c r="V3" s="119"/>
      <c r="W3" s="120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</row>
    <row r="4" spans="1:94" ht="6" customHeight="1" x14ac:dyDescent="0.2">
      <c r="M4" s="105"/>
      <c r="N4" s="59"/>
      <c r="O4" s="97"/>
      <c r="AN4" s="2"/>
    </row>
    <row r="5" spans="1:94" ht="25.5" x14ac:dyDescent="0.2">
      <c r="A5" s="4"/>
      <c r="B5" s="5" t="s">
        <v>31</v>
      </c>
      <c r="C5" s="219"/>
      <c r="D5" s="219"/>
      <c r="E5" s="6"/>
      <c r="F5" s="6"/>
      <c r="G5" s="5" t="s">
        <v>32</v>
      </c>
      <c r="H5" s="219"/>
      <c r="I5" s="219"/>
      <c r="J5" s="219"/>
      <c r="K5" s="219"/>
      <c r="L5" s="55"/>
      <c r="M5" s="105" t="s">
        <v>1</v>
      </c>
      <c r="N5" s="58">
        <f>X74</f>
        <v>0</v>
      </c>
      <c r="O5" s="78" t="str">
        <f>IF((N5&lt;36)*(N5&gt;=25),"","Pamokų turi būti ne mažiau kaip 25 ir ne daugiau kaip 35")</f>
        <v>Pamokų turi būti ne mažiau kaip 25 ir ne daugiau kaip 35</v>
      </c>
      <c r="AN5" s="2"/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1"/>
      <c r="M6" s="105"/>
      <c r="N6" s="59"/>
      <c r="O6" s="97"/>
      <c r="AN6" s="2"/>
    </row>
    <row r="7" spans="1:94" ht="18.399999999999999" customHeight="1" x14ac:dyDescent="0.2">
      <c r="A7" s="10"/>
      <c r="B7" s="5" t="s">
        <v>2</v>
      </c>
      <c r="C7" s="48"/>
      <c r="D7" s="5" t="s">
        <v>62</v>
      </c>
      <c r="E7" s="178" t="str">
        <f>+Pamokos!B4</f>
        <v>27</v>
      </c>
      <c r="F7" s="178"/>
      <c r="G7" s="149" t="s">
        <v>34</v>
      </c>
      <c r="H7" s="219"/>
      <c r="I7" s="219"/>
      <c r="J7" s="219"/>
      <c r="K7" s="219"/>
      <c r="M7" s="105" t="s">
        <v>3</v>
      </c>
      <c r="N7" s="58">
        <f>Y74</f>
        <v>0</v>
      </c>
      <c r="O7" s="78" t="str">
        <f>IF((N7&lt;36)*(N7&gt;=25),"","Pamokų turi būti ne mažiau kaip 25 ir ne daugiau kaip 35")</f>
        <v>Pamokų turi būti ne mažiau kaip 25 ir ne daugiau kaip 35</v>
      </c>
      <c r="AN7" s="2"/>
    </row>
    <row r="8" spans="1:94" s="76" customFormat="1" ht="15" customHeight="1" x14ac:dyDescent="0.2">
      <c r="A8" s="106" t="s">
        <v>57</v>
      </c>
      <c r="B8" s="40"/>
      <c r="C8" s="40"/>
      <c r="D8" s="40"/>
      <c r="E8" s="40"/>
      <c r="F8" s="40"/>
      <c r="G8" s="40"/>
      <c r="H8" s="40"/>
      <c r="I8" s="40"/>
      <c r="J8" s="40"/>
      <c r="K8" s="62"/>
      <c r="L8" s="62"/>
      <c r="M8" s="102"/>
      <c r="N8" s="63"/>
      <c r="O8" s="63"/>
      <c r="P8" s="140"/>
      <c r="Q8" s="141"/>
      <c r="R8" s="40"/>
      <c r="S8" s="40"/>
      <c r="T8" s="40"/>
      <c r="U8" s="40"/>
      <c r="V8" s="40"/>
      <c r="W8" s="142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</row>
    <row r="9" spans="1:94" ht="18" customHeight="1" x14ac:dyDescent="0.2">
      <c r="A9" s="174" t="s">
        <v>45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AN9" s="2"/>
    </row>
    <row r="10" spans="1:94" ht="24.4" customHeight="1" x14ac:dyDescent="0.2">
      <c r="A10" s="162" t="s">
        <v>56</v>
      </c>
      <c r="B10" s="195" t="s">
        <v>5</v>
      </c>
      <c r="C10" s="196"/>
      <c r="D10" s="197"/>
      <c r="E10" s="192" t="s">
        <v>35</v>
      </c>
      <c r="F10" s="192" t="s">
        <v>36</v>
      </c>
      <c r="G10" s="192" t="s">
        <v>37</v>
      </c>
      <c r="H10" s="186" t="s">
        <v>7</v>
      </c>
      <c r="I10" s="186"/>
      <c r="J10" s="220" t="s">
        <v>47</v>
      </c>
      <c r="K10" s="221"/>
      <c r="L10" s="64"/>
      <c r="Q10" s="202" t="s">
        <v>5</v>
      </c>
      <c r="R10" s="185" t="s">
        <v>8</v>
      </c>
      <c r="S10" s="185" t="s">
        <v>9</v>
      </c>
      <c r="T10" s="201" t="s">
        <v>10</v>
      </c>
      <c r="U10" s="201" t="s">
        <v>11</v>
      </c>
      <c r="V10" s="201" t="s">
        <v>12</v>
      </c>
      <c r="W10" s="201" t="s">
        <v>6</v>
      </c>
      <c r="X10" s="201" t="s">
        <v>13</v>
      </c>
      <c r="Y10" s="201" t="s">
        <v>14</v>
      </c>
      <c r="AN10" s="2"/>
    </row>
    <row r="11" spans="1:94" ht="36.4" customHeight="1" x14ac:dyDescent="0.2">
      <c r="A11" s="164"/>
      <c r="B11" s="198"/>
      <c r="C11" s="199"/>
      <c r="D11" s="200"/>
      <c r="E11" s="192"/>
      <c r="F11" s="192"/>
      <c r="G11" s="192"/>
      <c r="H11" s="39" t="s">
        <v>15</v>
      </c>
      <c r="I11" s="39" t="s">
        <v>16</v>
      </c>
      <c r="J11" s="89" t="s">
        <v>55</v>
      </c>
      <c r="K11" s="88" t="s">
        <v>95</v>
      </c>
      <c r="L11" s="65"/>
      <c r="Q11" s="202"/>
      <c r="R11" s="185"/>
      <c r="S11" s="185"/>
      <c r="T11" s="201"/>
      <c r="U11" s="201"/>
      <c r="V11" s="201"/>
      <c r="W11" s="201"/>
      <c r="X11" s="201"/>
      <c r="Y11" s="201"/>
      <c r="AN11" s="2"/>
    </row>
    <row r="12" spans="1:94" ht="29.25" customHeight="1" x14ac:dyDescent="0.2">
      <c r="A12" s="92">
        <v>1</v>
      </c>
      <c r="B12" s="175" t="s">
        <v>33</v>
      </c>
      <c r="C12" s="176"/>
      <c r="D12" s="177"/>
      <c r="E12" s="37"/>
      <c r="F12" s="37"/>
      <c r="G12" s="37"/>
      <c r="H12" s="92" t="str">
        <f t="shared" ref="H12:I14" si="0">X12</f>
        <v/>
      </c>
      <c r="I12" s="92" t="str">
        <f t="shared" si="0"/>
        <v/>
      </c>
      <c r="J12" s="38"/>
      <c r="K12" s="67"/>
      <c r="L12" s="68"/>
      <c r="M12" s="159" t="str">
        <f>IF(AND(NOT(R12),NOT(S12)),"Privaloma pasirinkti lietuvių kalbos B arba A kursą",IF(AND(R12,S12),"Galima rinktis tik A arba B kursą",""))</f>
        <v>Privaloma pasirinkti lietuvių kalbos B arba A kursą</v>
      </c>
      <c r="N12" s="159"/>
      <c r="O12" s="159"/>
      <c r="Q12" s="117" t="str">
        <f>B12</f>
        <v>Lietuvių kalba ir literatūra</v>
      </c>
      <c r="R12" s="2" t="b">
        <v>0</v>
      </c>
      <c r="S12" s="2" t="b">
        <v>0</v>
      </c>
      <c r="T12" s="24">
        <f>IF((R12 +S12)*NOT(R12*S12),1,0)</f>
        <v>0</v>
      </c>
      <c r="W12" s="24" t="str">
        <f>IF(T12=1,IF(R12,"B","A"),"")</f>
        <v/>
      </c>
      <c r="X12" s="24" t="str">
        <f>IF($W12="B",4,IF($W12="A",6,""))</f>
        <v/>
      </c>
      <c r="Y12" s="24" t="str">
        <f>IF($W12="B",4,IF($W12="A",6,""))</f>
        <v/>
      </c>
      <c r="AN12" s="2"/>
    </row>
    <row r="13" spans="1:94" ht="22.5" customHeight="1" x14ac:dyDescent="0.2">
      <c r="A13" s="92">
        <v>2</v>
      </c>
      <c r="B13" s="175" t="s">
        <v>98</v>
      </c>
      <c r="C13" s="176"/>
      <c r="D13" s="177"/>
      <c r="E13" s="49"/>
      <c r="F13" s="45"/>
      <c r="G13" s="45"/>
      <c r="H13" s="92" t="str">
        <f t="shared" si="0"/>
        <v/>
      </c>
      <c r="I13" s="92" t="str">
        <f t="shared" si="0"/>
        <v/>
      </c>
      <c r="J13" s="50"/>
      <c r="K13" s="67"/>
      <c r="L13" s="68"/>
      <c r="M13" s="159" t="str">
        <f>IF(AND(NOT(R13),NOT(S13)),"Privaloma pasirinkti matematikos B arba A kursą",IF(AND(R13,S13),"Galima rinktis tik A arba B kursą",""))</f>
        <v>Privaloma pasirinkti matematikos B arba A kursą</v>
      </c>
      <c r="N13" s="159"/>
      <c r="O13" s="159"/>
      <c r="Q13" s="117" t="str">
        <f t="shared" ref="Q13:Q14" si="1">B13</f>
        <v>Matematika</v>
      </c>
      <c r="R13" s="2" t="b">
        <v>0</v>
      </c>
      <c r="S13" s="2" t="b">
        <v>0</v>
      </c>
      <c r="T13" s="24">
        <f>IF((R13 +S13)*NOT(R13*S13),1,0)</f>
        <v>0</v>
      </c>
      <c r="W13" s="24" t="str">
        <f>IF(T13=1,IF(R13,"B","A"),"")</f>
        <v/>
      </c>
      <c r="X13" s="24" t="str">
        <f>IF($W13="B",4,IF($W13="A",6,""))</f>
        <v/>
      </c>
      <c r="Y13" s="24" t="str">
        <f>IF($W13="B",4,IF($W13="A",6,""))</f>
        <v/>
      </c>
      <c r="AN13" s="2"/>
    </row>
    <row r="14" spans="1:94" ht="23.25" customHeight="1" x14ac:dyDescent="0.2">
      <c r="A14" s="86">
        <v>3</v>
      </c>
      <c r="B14" s="175" t="s">
        <v>44</v>
      </c>
      <c r="C14" s="176"/>
      <c r="D14" s="177"/>
      <c r="E14" s="90"/>
      <c r="F14" s="18"/>
      <c r="G14" s="18"/>
      <c r="H14" s="86" t="str">
        <f t="shared" si="0"/>
        <v/>
      </c>
      <c r="I14" s="86" t="str">
        <f t="shared" si="0"/>
        <v/>
      </c>
      <c r="J14" s="222"/>
      <c r="K14" s="223"/>
      <c r="L14" s="68"/>
      <c r="M14" s="159" t="str">
        <f>IF(T14=0,"Privaloma pasirinkti fizinį ugdymą ","")</f>
        <v xml:space="preserve">Privaloma pasirinkti fizinį ugdymą </v>
      </c>
      <c r="N14" s="159"/>
      <c r="O14" s="159"/>
      <c r="P14" s="143"/>
      <c r="Q14" s="117" t="str">
        <f t="shared" si="1"/>
        <v>Fizinis ugdymas</v>
      </c>
      <c r="S14" s="2" t="b">
        <v>0</v>
      </c>
      <c r="T14" s="24">
        <f>IF(S14,1,0)</f>
        <v>0</v>
      </c>
      <c r="V14" s="24"/>
      <c r="X14" s="24" t="str">
        <f>IF($T14=1,3,"")</f>
        <v/>
      </c>
      <c r="Y14" s="24" t="str">
        <f>IF($T14=1,3,"")</f>
        <v/>
      </c>
      <c r="AN14" s="2"/>
    </row>
    <row r="15" spans="1:94" ht="24.75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6"/>
      <c r="L15" s="66"/>
      <c r="M15" s="6"/>
      <c r="N15" s="6"/>
      <c r="O15" s="6"/>
      <c r="T15" s="24"/>
      <c r="V15" s="24"/>
      <c r="X15" s="24" t="str">
        <f t="shared" ref="X15:Y45" si="2">IF($T15=1,3,"")</f>
        <v/>
      </c>
      <c r="Y15" s="24" t="str">
        <f t="shared" si="2"/>
        <v/>
      </c>
      <c r="AN15" s="2"/>
    </row>
    <row r="16" spans="1:94" ht="16.149999999999999" customHeight="1" x14ac:dyDescent="0.2">
      <c r="A16" s="189" t="s">
        <v>46</v>
      </c>
      <c r="B16" s="190"/>
      <c r="C16" s="190"/>
      <c r="D16" s="190"/>
      <c r="E16" s="190"/>
      <c r="F16" s="190"/>
      <c r="G16" s="190"/>
      <c r="H16" s="190"/>
      <c r="I16" s="190"/>
      <c r="J16" s="191"/>
      <c r="K16" s="69"/>
      <c r="L16" s="55"/>
      <c r="M16" s="6"/>
      <c r="N16" s="6"/>
      <c r="O16" s="6"/>
      <c r="P16" s="23"/>
      <c r="Q16" s="116"/>
      <c r="T16" s="24"/>
      <c r="V16" s="24"/>
      <c r="X16" s="24" t="str">
        <f t="shared" si="2"/>
        <v/>
      </c>
      <c r="Y16" s="24" t="str">
        <f t="shared" si="2"/>
        <v/>
      </c>
      <c r="AN16" s="2"/>
    </row>
    <row r="17" spans="1:40" ht="24.4" customHeight="1" x14ac:dyDescent="0.2">
      <c r="A17" s="162" t="s">
        <v>56</v>
      </c>
      <c r="B17" s="186" t="s">
        <v>4</v>
      </c>
      <c r="C17" s="186" t="s">
        <v>5</v>
      </c>
      <c r="D17" s="186"/>
      <c r="E17" s="192" t="s">
        <v>35</v>
      </c>
      <c r="F17" s="192" t="s">
        <v>36</v>
      </c>
      <c r="G17" s="192" t="s">
        <v>37</v>
      </c>
      <c r="H17" s="186" t="s">
        <v>7</v>
      </c>
      <c r="I17" s="186"/>
      <c r="J17" s="203" t="s">
        <v>60</v>
      </c>
      <c r="K17" s="69"/>
      <c r="L17" s="55"/>
      <c r="M17" s="6"/>
      <c r="N17" s="6"/>
      <c r="O17" s="6"/>
      <c r="P17" s="23"/>
      <c r="Q17" s="116"/>
      <c r="T17" s="24"/>
      <c r="V17" s="24"/>
      <c r="X17" s="24" t="str">
        <f t="shared" si="2"/>
        <v/>
      </c>
      <c r="Y17" s="24" t="str">
        <f t="shared" si="2"/>
        <v/>
      </c>
      <c r="AN17" s="2"/>
    </row>
    <row r="18" spans="1:40" ht="37.5" customHeight="1" x14ac:dyDescent="0.2">
      <c r="A18" s="164"/>
      <c r="B18" s="186"/>
      <c r="C18" s="186"/>
      <c r="D18" s="186"/>
      <c r="E18" s="192"/>
      <c r="F18" s="192"/>
      <c r="G18" s="192"/>
      <c r="H18" s="39" t="s">
        <v>15</v>
      </c>
      <c r="I18" s="39" t="s">
        <v>16</v>
      </c>
      <c r="J18" s="204"/>
      <c r="K18" s="69"/>
      <c r="L18" s="55"/>
      <c r="M18" s="6"/>
      <c r="N18" s="6"/>
      <c r="O18" s="6"/>
      <c r="P18" s="23"/>
      <c r="Q18" s="116"/>
      <c r="T18" s="24"/>
      <c r="V18" s="24"/>
      <c r="X18" s="24" t="str">
        <f t="shared" si="2"/>
        <v/>
      </c>
      <c r="Y18" s="24" t="str">
        <f t="shared" si="2"/>
        <v/>
      </c>
      <c r="AN18" s="2"/>
    </row>
    <row r="19" spans="1:40" ht="19.5" customHeight="1" x14ac:dyDescent="0.2">
      <c r="A19" s="164">
        <v>4</v>
      </c>
      <c r="B19" s="162" t="s">
        <v>17</v>
      </c>
      <c r="C19" s="166" t="s">
        <v>18</v>
      </c>
      <c r="D19" s="166"/>
      <c r="E19" s="11"/>
      <c r="F19" s="11"/>
      <c r="G19" s="11"/>
      <c r="H19" s="94" t="str">
        <f t="shared" ref="H19:I21" si="3">X19</f>
        <v/>
      </c>
      <c r="I19" s="94" t="str">
        <f t="shared" si="3"/>
        <v/>
      </c>
      <c r="J19" s="13"/>
      <c r="K19" s="69"/>
      <c r="L19" s="66"/>
      <c r="M19" s="159" t="str">
        <f>IF(SUM(T19:T20)=0,"Privaloma pasirinkti vieną šios mokslų grupės dalyką",IF(AND(S19,S20),"Galima rinktis tik vieną šios mokslų grupės dalyką",""))</f>
        <v>Privaloma pasirinkti vieną šios mokslų grupės dalyką</v>
      </c>
      <c r="N19" s="159"/>
      <c r="O19" s="159"/>
      <c r="P19" s="4"/>
      <c r="Q19" s="117" t="str">
        <f>C19</f>
        <v>Tikyba</v>
      </c>
      <c r="S19" s="2" t="b">
        <v>0</v>
      </c>
      <c r="T19" s="24">
        <f t="shared" ref="T19:T42" si="4">IF(S19,1,0)</f>
        <v>0</v>
      </c>
      <c r="U19" s="185">
        <f>IF(SUM(T19:T20)=1,1,0)</f>
        <v>0</v>
      </c>
      <c r="V19" s="24"/>
      <c r="X19" s="24" t="str">
        <f>IF($U$19=1,IF($T19=1,1,""),"")</f>
        <v/>
      </c>
      <c r="Y19" s="24" t="str">
        <f>IF($U$19=1,IF($T19=1,1,""),"")</f>
        <v/>
      </c>
      <c r="AN19" s="2"/>
    </row>
    <row r="20" spans="1:40" ht="18.75" customHeight="1" x14ac:dyDescent="0.2">
      <c r="A20" s="186"/>
      <c r="B20" s="164"/>
      <c r="C20" s="187" t="s">
        <v>19</v>
      </c>
      <c r="D20" s="187"/>
      <c r="E20" s="14"/>
      <c r="F20" s="14"/>
      <c r="G20" s="14"/>
      <c r="H20" s="93" t="str">
        <f t="shared" si="3"/>
        <v/>
      </c>
      <c r="I20" s="93" t="str">
        <f t="shared" si="3"/>
        <v/>
      </c>
      <c r="J20" s="15"/>
      <c r="K20" s="69"/>
      <c r="L20" s="66"/>
      <c r="M20" s="159"/>
      <c r="N20" s="159"/>
      <c r="O20" s="159"/>
      <c r="P20" s="4"/>
      <c r="Q20" s="117" t="str">
        <f>C20</f>
        <v>Etika</v>
      </c>
      <c r="S20" s="2" t="b">
        <v>0</v>
      </c>
      <c r="T20" s="24">
        <f t="shared" si="4"/>
        <v>0</v>
      </c>
      <c r="U20" s="185"/>
      <c r="V20" s="24"/>
      <c r="X20" s="24" t="str">
        <f>IF($U$19=1,IF($T20=1,1,""),"")</f>
        <v/>
      </c>
      <c r="Y20" s="24" t="str">
        <f>IF($U$19=1,IF($T20=1,1,""),"")</f>
        <v/>
      </c>
      <c r="AN20" s="2"/>
    </row>
    <row r="21" spans="1:40" ht="23.25" customHeight="1" x14ac:dyDescent="0.2">
      <c r="A21" s="162">
        <v>5</v>
      </c>
      <c r="B21" s="162" t="s">
        <v>48</v>
      </c>
      <c r="C21" s="168" t="s">
        <v>103</v>
      </c>
      <c r="D21" s="169"/>
      <c r="E21" s="227"/>
      <c r="F21" s="227"/>
      <c r="G21" s="227"/>
      <c r="H21" s="162" t="str">
        <f t="shared" si="3"/>
        <v/>
      </c>
      <c r="I21" s="162" t="str">
        <f t="shared" si="3"/>
        <v/>
      </c>
      <c r="J21" s="224"/>
      <c r="K21" s="69"/>
      <c r="M21" s="159" t="str">
        <f>IF(SUM(T21:T24)=0,"Privaloma pasirinkti anglų kalbos dalyką","")</f>
        <v>Privaloma pasirinkti anglų kalbos dalyką</v>
      </c>
      <c r="N21" s="159"/>
      <c r="O21" s="159"/>
      <c r="P21" s="23"/>
      <c r="Q21" s="117" t="str">
        <f t="shared" ref="Q21:Q24" si="5">C21</f>
        <v xml:space="preserve">Užsienio kalba B2 (ANGLŲ) (su moduliu nr. 4) </v>
      </c>
      <c r="S21" s="2" t="b">
        <v>0</v>
      </c>
      <c r="T21" s="24">
        <f t="shared" si="4"/>
        <v>0</v>
      </c>
      <c r="U21" s="185"/>
      <c r="V21" s="24"/>
      <c r="X21" s="24" t="str">
        <f>IF($T21=1,4,"")</f>
        <v/>
      </c>
      <c r="Y21" s="24" t="str">
        <f>IF($T21=1,4,"")</f>
        <v/>
      </c>
      <c r="AN21" s="2"/>
    </row>
    <row r="22" spans="1:40" ht="8.25" hidden="1" customHeight="1" x14ac:dyDescent="0.2">
      <c r="A22" s="163"/>
      <c r="B22" s="163"/>
      <c r="C22" s="170"/>
      <c r="D22" s="171"/>
      <c r="E22" s="228"/>
      <c r="F22" s="228"/>
      <c r="G22" s="228"/>
      <c r="H22" s="163"/>
      <c r="I22" s="163"/>
      <c r="J22" s="225"/>
      <c r="K22" s="69"/>
      <c r="L22" s="100"/>
      <c r="M22" s="159"/>
      <c r="N22" s="159"/>
      <c r="O22" s="159"/>
      <c r="P22" s="23"/>
      <c r="Q22" s="117">
        <f t="shared" si="5"/>
        <v>0</v>
      </c>
      <c r="S22" s="2" t="b">
        <v>0</v>
      </c>
      <c r="T22" s="24">
        <f t="shared" si="4"/>
        <v>0</v>
      </c>
      <c r="U22" s="185"/>
      <c r="V22" s="24"/>
      <c r="X22" s="24" t="str">
        <f t="shared" ref="X22:Y24" si="6">IF($T22=1,3,"")</f>
        <v/>
      </c>
      <c r="Y22" s="24" t="str">
        <f t="shared" si="6"/>
        <v/>
      </c>
      <c r="AN22" s="2"/>
    </row>
    <row r="23" spans="1:40" ht="0.75" customHeight="1" x14ac:dyDescent="0.2">
      <c r="A23" s="163"/>
      <c r="B23" s="163"/>
      <c r="C23" s="170"/>
      <c r="D23" s="171"/>
      <c r="E23" s="228"/>
      <c r="F23" s="228"/>
      <c r="G23" s="228"/>
      <c r="H23" s="163"/>
      <c r="I23" s="163"/>
      <c r="J23" s="225"/>
      <c r="K23" s="69"/>
      <c r="L23" s="100"/>
      <c r="M23" s="159"/>
      <c r="N23" s="159"/>
      <c r="O23" s="159"/>
      <c r="P23" s="23"/>
      <c r="Q23" s="117">
        <f t="shared" si="5"/>
        <v>0</v>
      </c>
      <c r="S23" s="2" t="b">
        <v>0</v>
      </c>
      <c r="T23" s="24">
        <f t="shared" si="4"/>
        <v>0</v>
      </c>
      <c r="U23" s="185"/>
      <c r="V23" s="24"/>
      <c r="X23" s="24" t="str">
        <f t="shared" si="6"/>
        <v/>
      </c>
      <c r="Y23" s="24" t="str">
        <f t="shared" si="6"/>
        <v/>
      </c>
      <c r="AN23" s="2"/>
    </row>
    <row r="24" spans="1:40" ht="3" customHeight="1" x14ac:dyDescent="0.2">
      <c r="A24" s="164"/>
      <c r="B24" s="164"/>
      <c r="C24" s="172"/>
      <c r="D24" s="173"/>
      <c r="E24" s="229"/>
      <c r="F24" s="229"/>
      <c r="G24" s="229"/>
      <c r="H24" s="164"/>
      <c r="I24" s="164"/>
      <c r="J24" s="226"/>
      <c r="K24" s="69"/>
      <c r="L24" s="132"/>
      <c r="M24" s="159"/>
      <c r="N24" s="159"/>
      <c r="O24" s="159"/>
      <c r="P24" s="23"/>
      <c r="Q24" s="117">
        <f t="shared" si="5"/>
        <v>0</v>
      </c>
      <c r="S24" s="2" t="b">
        <v>0</v>
      </c>
      <c r="T24" s="24">
        <f t="shared" si="4"/>
        <v>0</v>
      </c>
      <c r="U24" s="185"/>
      <c r="V24" s="24"/>
      <c r="X24" s="24" t="str">
        <f t="shared" si="6"/>
        <v/>
      </c>
      <c r="Y24" s="24" t="str">
        <f t="shared" si="6"/>
        <v/>
      </c>
      <c r="AN24" s="2"/>
    </row>
    <row r="25" spans="1:40" ht="13.5" customHeight="1" x14ac:dyDescent="0.2">
      <c r="A25" s="162">
        <v>6</v>
      </c>
      <c r="B25" s="162" t="s">
        <v>64</v>
      </c>
      <c r="C25" s="166" t="s">
        <v>22</v>
      </c>
      <c r="D25" s="166"/>
      <c r="E25" s="11"/>
      <c r="F25" s="11"/>
      <c r="G25" s="11"/>
      <c r="H25" s="94" t="str">
        <f t="shared" ref="H25:H42" si="7">X25</f>
        <v/>
      </c>
      <c r="I25" s="94" t="str">
        <f t="shared" ref="I25:I42" si="8">Y25</f>
        <v/>
      </c>
      <c r="J25" s="13"/>
      <c r="K25" s="69"/>
      <c r="L25" s="68"/>
      <c r="M25" s="159" t="str">
        <f>IF(SUM(T25:T29)=0,"Privaloma pasirinkti bent vieną šios mokslų grupės dalyką","")</f>
        <v>Privaloma pasirinkti bent vieną šios mokslų grupės dalyką</v>
      </c>
      <c r="N25" s="159"/>
      <c r="O25" s="159"/>
      <c r="P25" s="4"/>
      <c r="Q25" s="117" t="str">
        <f>C25</f>
        <v>Biologija</v>
      </c>
      <c r="S25" s="2" t="b">
        <v>0</v>
      </c>
      <c r="T25" s="24">
        <f t="shared" si="4"/>
        <v>0</v>
      </c>
      <c r="U25" s="185">
        <f>IF(SUM(T25:T29)&gt;0,1,0)</f>
        <v>0</v>
      </c>
      <c r="V25" s="24"/>
      <c r="X25" s="24" t="str">
        <f t="shared" si="2"/>
        <v/>
      </c>
      <c r="Y25" s="24" t="str">
        <f t="shared" si="2"/>
        <v/>
      </c>
      <c r="AN25" s="2"/>
    </row>
    <row r="26" spans="1:40" ht="13.5" customHeight="1" x14ac:dyDescent="0.2">
      <c r="A26" s="163"/>
      <c r="B26" s="163"/>
      <c r="C26" s="161" t="s">
        <v>23</v>
      </c>
      <c r="D26" s="161"/>
      <c r="E26" s="16"/>
      <c r="F26" s="16"/>
      <c r="G26" s="16"/>
      <c r="H26" s="96" t="str">
        <f t="shared" si="7"/>
        <v/>
      </c>
      <c r="I26" s="96" t="str">
        <f t="shared" si="8"/>
        <v/>
      </c>
      <c r="J26" s="19"/>
      <c r="K26" s="69"/>
      <c r="L26" s="68"/>
      <c r="M26" s="159"/>
      <c r="N26" s="159"/>
      <c r="O26" s="159"/>
      <c r="P26" s="4"/>
      <c r="Q26" s="117" t="str">
        <f>C26</f>
        <v>Chemija</v>
      </c>
      <c r="S26" s="2" t="b">
        <v>0</v>
      </c>
      <c r="T26" s="24">
        <f t="shared" si="4"/>
        <v>0</v>
      </c>
      <c r="U26" s="185"/>
      <c r="V26" s="24"/>
      <c r="X26" s="24" t="str">
        <f t="shared" si="2"/>
        <v/>
      </c>
      <c r="Y26" s="24" t="str">
        <f t="shared" si="2"/>
        <v/>
      </c>
      <c r="AN26" s="2"/>
    </row>
    <row r="27" spans="1:40" ht="14.25" customHeight="1" x14ac:dyDescent="0.2">
      <c r="A27" s="163"/>
      <c r="B27" s="163"/>
      <c r="C27" s="161" t="s">
        <v>89</v>
      </c>
      <c r="D27" s="161"/>
      <c r="E27" s="16"/>
      <c r="F27" s="16"/>
      <c r="G27" s="16"/>
      <c r="H27" s="95" t="str">
        <f t="shared" si="7"/>
        <v/>
      </c>
      <c r="I27" s="95" t="str">
        <f t="shared" si="8"/>
        <v/>
      </c>
      <c r="J27" s="19"/>
      <c r="K27" s="69"/>
      <c r="L27" s="68"/>
      <c r="M27" s="159"/>
      <c r="N27" s="159"/>
      <c r="O27" s="159"/>
      <c r="P27" s="4"/>
      <c r="Q27" s="117" t="str">
        <f>C27</f>
        <v>Fizika</v>
      </c>
      <c r="S27" s="2" t="b">
        <v>0</v>
      </c>
      <c r="T27" s="24">
        <f t="shared" si="4"/>
        <v>0</v>
      </c>
      <c r="U27" s="185"/>
      <c r="V27" s="24"/>
      <c r="X27" s="24" t="str">
        <f>IF($T27=1,3,"")</f>
        <v/>
      </c>
      <c r="Y27" s="24" t="str">
        <f>IF($T27=1,3,"")</f>
        <v/>
      </c>
      <c r="AN27" s="2"/>
    </row>
    <row r="28" spans="1:40" ht="14.25" customHeight="1" x14ac:dyDescent="0.2">
      <c r="A28" s="163"/>
      <c r="B28" s="163"/>
      <c r="C28" s="165" t="s">
        <v>104</v>
      </c>
      <c r="D28" s="165"/>
      <c r="E28" s="16"/>
      <c r="F28" s="16"/>
      <c r="G28" s="129"/>
      <c r="H28" s="95" t="str">
        <f t="shared" si="7"/>
        <v/>
      </c>
      <c r="I28" s="131" t="str">
        <f t="shared" si="8"/>
        <v/>
      </c>
      <c r="J28" s="130"/>
      <c r="K28" s="69"/>
      <c r="M28" s="159"/>
      <c r="N28" s="159"/>
      <c r="O28" s="159"/>
      <c r="Q28" s="117" t="str">
        <f>C28</f>
        <v>Informatika (su moduliu nr. 7)</v>
      </c>
      <c r="S28" s="2" t="b">
        <v>0</v>
      </c>
      <c r="T28" s="24">
        <f t="shared" si="4"/>
        <v>0</v>
      </c>
      <c r="U28" s="185"/>
      <c r="V28" s="24"/>
      <c r="X28" s="24" t="str">
        <f>IF($T28=1,4,"")</f>
        <v/>
      </c>
      <c r="Y28" s="24" t="str">
        <f>IF($T28=1,4,"")</f>
        <v/>
      </c>
      <c r="AN28" s="2"/>
    </row>
    <row r="29" spans="1:40" ht="12.75" customHeight="1" x14ac:dyDescent="0.2">
      <c r="A29" s="164"/>
      <c r="B29" s="164"/>
      <c r="C29" s="193" t="s">
        <v>70</v>
      </c>
      <c r="D29" s="193"/>
      <c r="E29" s="129"/>
      <c r="F29" s="129"/>
      <c r="G29" s="134"/>
      <c r="H29" s="95" t="str">
        <f t="shared" si="7"/>
        <v/>
      </c>
      <c r="I29" s="131" t="str">
        <f t="shared" si="8"/>
        <v/>
      </c>
      <c r="J29" s="87"/>
      <c r="K29" s="69"/>
      <c r="M29" s="159"/>
      <c r="N29" s="159"/>
      <c r="O29" s="159"/>
      <c r="Q29" s="117" t="str">
        <f>C29</f>
        <v>Inžinerinės technologijos</v>
      </c>
      <c r="S29" s="2" t="b">
        <v>0</v>
      </c>
      <c r="T29" s="24">
        <f t="shared" si="4"/>
        <v>0</v>
      </c>
      <c r="U29" s="185"/>
      <c r="V29" s="24"/>
      <c r="X29" s="24" t="str">
        <f>IF($T29=1,3,"")</f>
        <v/>
      </c>
      <c r="Y29" s="24" t="str">
        <f>IF($T29=1,3,"")</f>
        <v/>
      </c>
      <c r="AN29" s="2"/>
    </row>
    <row r="30" spans="1:40" ht="15" customHeight="1" x14ac:dyDescent="0.2">
      <c r="A30" s="162">
        <v>7</v>
      </c>
      <c r="B30" s="162" t="s">
        <v>67</v>
      </c>
      <c r="C30" s="166" t="s">
        <v>20</v>
      </c>
      <c r="D30" s="166"/>
      <c r="E30" s="51"/>
      <c r="F30" s="12"/>
      <c r="G30" s="12"/>
      <c r="H30" s="92" t="str">
        <f t="shared" si="7"/>
        <v/>
      </c>
      <c r="I30" s="92" t="str">
        <f t="shared" si="8"/>
        <v/>
      </c>
      <c r="J30" s="52"/>
      <c r="K30" s="69"/>
      <c r="L30" s="68"/>
      <c r="M30" s="194" t="str">
        <f>IF(SUM(T30:T33)=0,"Privaloma pasirinkti bent vieną šios mokslų grupės dalyką","")</f>
        <v>Privaloma pasirinkti bent vieną šios mokslų grupės dalyką</v>
      </c>
      <c r="N30" s="194"/>
      <c r="O30" s="194"/>
      <c r="P30" s="4"/>
      <c r="Q30" s="117" t="str">
        <f t="shared" ref="Q30:Q41" si="9">C30</f>
        <v>Istorija</v>
      </c>
      <c r="S30" s="2" t="b">
        <v>0</v>
      </c>
      <c r="T30" s="24">
        <f t="shared" si="4"/>
        <v>0</v>
      </c>
      <c r="U30" s="185">
        <f>IF(SUM(T30:T33)&gt;0,1,0)</f>
        <v>0</v>
      </c>
      <c r="V30" s="24"/>
      <c r="X30" s="24" t="str">
        <f t="shared" si="2"/>
        <v/>
      </c>
      <c r="Y30" s="24" t="str">
        <f t="shared" si="2"/>
        <v/>
      </c>
      <c r="AN30" s="2"/>
    </row>
    <row r="31" spans="1:40" ht="12.75" customHeight="1" x14ac:dyDescent="0.2">
      <c r="A31" s="163"/>
      <c r="B31" s="163"/>
      <c r="C31" s="161" t="s">
        <v>21</v>
      </c>
      <c r="D31" s="161"/>
      <c r="E31" s="16"/>
      <c r="F31" s="16"/>
      <c r="G31" s="16"/>
      <c r="H31" s="95" t="str">
        <f t="shared" si="7"/>
        <v/>
      </c>
      <c r="I31" s="95" t="str">
        <f t="shared" si="8"/>
        <v/>
      </c>
      <c r="J31" s="19"/>
      <c r="K31" s="69"/>
      <c r="L31" s="68"/>
      <c r="M31" s="194"/>
      <c r="N31" s="194"/>
      <c r="O31" s="194"/>
      <c r="P31" s="4"/>
      <c r="Q31" s="117" t="str">
        <f t="shared" si="9"/>
        <v>Geografija</v>
      </c>
      <c r="S31" s="2" t="b">
        <v>0</v>
      </c>
      <c r="T31" s="24">
        <f t="shared" si="4"/>
        <v>0</v>
      </c>
      <c r="U31" s="185"/>
      <c r="V31" s="24"/>
      <c r="X31" s="24" t="str">
        <f t="shared" si="2"/>
        <v/>
      </c>
      <c r="Y31" s="24" t="str">
        <f t="shared" si="2"/>
        <v/>
      </c>
      <c r="AN31" s="2"/>
    </row>
    <row r="32" spans="1:40" ht="12.75" customHeight="1" x14ac:dyDescent="0.2">
      <c r="A32" s="163"/>
      <c r="B32" s="163"/>
      <c r="C32" s="167" t="s">
        <v>43</v>
      </c>
      <c r="D32" s="167"/>
      <c r="E32" s="16"/>
      <c r="F32" s="129"/>
      <c r="G32" s="16"/>
      <c r="H32" s="95" t="str">
        <f t="shared" si="7"/>
        <v/>
      </c>
      <c r="I32" s="95" t="str">
        <f t="shared" si="8"/>
        <v/>
      </c>
      <c r="J32" s="130"/>
      <c r="K32" s="69"/>
      <c r="L32" s="100"/>
      <c r="M32" s="194"/>
      <c r="N32" s="194"/>
      <c r="O32" s="194"/>
      <c r="P32" s="23"/>
      <c r="Q32" s="117" t="str">
        <f t="shared" si="9"/>
        <v>Ekonomika ir verslumas</v>
      </c>
      <c r="S32" s="2" t="b">
        <v>0</v>
      </c>
      <c r="T32" s="24">
        <f t="shared" si="4"/>
        <v>0</v>
      </c>
      <c r="U32" s="185"/>
      <c r="V32" s="24"/>
      <c r="X32" s="24" t="str">
        <f t="shared" si="2"/>
        <v/>
      </c>
      <c r="Y32" s="24" t="str">
        <f t="shared" si="2"/>
        <v/>
      </c>
      <c r="AN32" s="2"/>
    </row>
    <row r="33" spans="1:40" ht="13.5" customHeight="1" x14ac:dyDescent="0.2">
      <c r="A33" s="164"/>
      <c r="B33" s="164"/>
      <c r="C33" s="167" t="s">
        <v>71</v>
      </c>
      <c r="D33" s="167"/>
      <c r="E33" s="129"/>
      <c r="F33" s="134"/>
      <c r="G33" s="129"/>
      <c r="H33" s="95" t="str">
        <f t="shared" si="7"/>
        <v/>
      </c>
      <c r="I33" s="95" t="str">
        <f t="shared" si="8"/>
        <v/>
      </c>
      <c r="J33" s="87"/>
      <c r="K33" s="69"/>
      <c r="L33" s="100"/>
      <c r="M33" s="194"/>
      <c r="N33" s="194"/>
      <c r="O33" s="194"/>
      <c r="P33" s="23"/>
      <c r="Q33" s="117" t="str">
        <f t="shared" si="9"/>
        <v>Filosofija</v>
      </c>
      <c r="S33" s="2" t="b">
        <v>0</v>
      </c>
      <c r="T33" s="24">
        <f t="shared" si="4"/>
        <v>0</v>
      </c>
      <c r="U33" s="185"/>
      <c r="V33" s="24"/>
      <c r="X33" s="24" t="str">
        <f t="shared" si="2"/>
        <v/>
      </c>
      <c r="Y33" s="24" t="str">
        <f t="shared" si="2"/>
        <v/>
      </c>
      <c r="AN33" s="2"/>
    </row>
    <row r="34" spans="1:40" ht="13.5" customHeight="1" x14ac:dyDescent="0.2">
      <c r="A34" s="162">
        <v>8</v>
      </c>
      <c r="B34" s="162" t="s">
        <v>68</v>
      </c>
      <c r="C34" s="166" t="s">
        <v>24</v>
      </c>
      <c r="D34" s="166"/>
      <c r="E34" s="11"/>
      <c r="F34" s="80"/>
      <c r="G34" s="11"/>
      <c r="H34" s="94" t="str">
        <f t="shared" si="7"/>
        <v/>
      </c>
      <c r="I34" s="94" t="str">
        <f t="shared" si="8"/>
        <v/>
      </c>
      <c r="J34" s="13"/>
      <c r="K34" s="69"/>
      <c r="L34" s="66"/>
      <c r="M34" s="159" t="str">
        <f>IF(SUM(T34:T41)=0,"Privaloma pasirinkti bent vieną šios mokslų grupės dalyką","")</f>
        <v>Privaloma pasirinkti bent vieną šios mokslų grupės dalyką</v>
      </c>
      <c r="N34" s="159"/>
      <c r="O34" s="159"/>
      <c r="P34" s="4"/>
      <c r="Q34" s="117" t="str">
        <f t="shared" si="9"/>
        <v>Dailė</v>
      </c>
      <c r="S34" s="2" t="b">
        <v>0</v>
      </c>
      <c r="T34" s="24">
        <f t="shared" si="4"/>
        <v>0</v>
      </c>
      <c r="U34" s="185">
        <f>IF(SUM(T34:T41)&gt;0,1,0)</f>
        <v>0</v>
      </c>
      <c r="V34" s="24"/>
      <c r="X34" s="24" t="str">
        <f>IF($T34=1,2,"")</f>
        <v/>
      </c>
      <c r="Y34" s="24" t="str">
        <f>IF($T34=1,2,"")</f>
        <v/>
      </c>
      <c r="AN34" s="2"/>
    </row>
    <row r="35" spans="1:40" ht="13.5" customHeight="1" x14ac:dyDescent="0.2">
      <c r="A35" s="163"/>
      <c r="B35" s="163"/>
      <c r="C35" s="161" t="s">
        <v>25</v>
      </c>
      <c r="D35" s="161"/>
      <c r="E35" s="16"/>
      <c r="F35" s="81"/>
      <c r="G35" s="16"/>
      <c r="H35" s="96" t="str">
        <f t="shared" si="7"/>
        <v/>
      </c>
      <c r="I35" s="96" t="str">
        <f t="shared" si="8"/>
        <v/>
      </c>
      <c r="J35" s="44"/>
      <c r="K35" s="69"/>
      <c r="L35" s="66"/>
      <c r="M35" s="159"/>
      <c r="N35" s="159"/>
      <c r="O35" s="159"/>
      <c r="P35" s="4"/>
      <c r="Q35" s="117" t="str">
        <f t="shared" si="9"/>
        <v>Muzika</v>
      </c>
      <c r="S35" s="2" t="b">
        <v>0</v>
      </c>
      <c r="T35" s="24">
        <f t="shared" si="4"/>
        <v>0</v>
      </c>
      <c r="U35" s="185"/>
      <c r="V35" s="24"/>
      <c r="X35" s="24" t="str">
        <f t="shared" ref="X35:Y41" si="10">IF($T35=1,2,"")</f>
        <v/>
      </c>
      <c r="Y35" s="24" t="str">
        <f t="shared" si="10"/>
        <v/>
      </c>
      <c r="AN35" s="2"/>
    </row>
    <row r="36" spans="1:40" ht="15" customHeight="1" x14ac:dyDescent="0.2">
      <c r="A36" s="163"/>
      <c r="B36" s="163"/>
      <c r="C36" s="161" t="s">
        <v>40</v>
      </c>
      <c r="D36" s="161"/>
      <c r="E36" s="16"/>
      <c r="F36" s="81"/>
      <c r="G36" s="16"/>
      <c r="H36" s="95" t="str">
        <f t="shared" si="7"/>
        <v/>
      </c>
      <c r="I36" s="95" t="str">
        <f t="shared" si="8"/>
        <v/>
      </c>
      <c r="J36" s="19"/>
      <c r="K36" s="69"/>
      <c r="L36" s="66"/>
      <c r="M36" s="159"/>
      <c r="N36" s="159"/>
      <c r="O36" s="159"/>
      <c r="P36" s="4"/>
      <c r="Q36" s="117" t="str">
        <f t="shared" si="9"/>
        <v>Šokis</v>
      </c>
      <c r="S36" s="2" t="b">
        <v>0</v>
      </c>
      <c r="T36" s="24">
        <f t="shared" si="4"/>
        <v>0</v>
      </c>
      <c r="U36" s="185"/>
      <c r="V36" s="24"/>
      <c r="X36" s="24" t="str">
        <f t="shared" si="10"/>
        <v/>
      </c>
      <c r="Y36" s="24" t="str">
        <f t="shared" si="10"/>
        <v/>
      </c>
      <c r="AN36" s="2"/>
    </row>
    <row r="37" spans="1:40" ht="13.5" customHeight="1" x14ac:dyDescent="0.2">
      <c r="A37" s="163"/>
      <c r="B37" s="163"/>
      <c r="C37" s="161" t="s">
        <v>26</v>
      </c>
      <c r="D37" s="161"/>
      <c r="E37" s="16"/>
      <c r="F37" s="81"/>
      <c r="G37" s="16"/>
      <c r="H37" s="95" t="str">
        <f t="shared" si="7"/>
        <v/>
      </c>
      <c r="I37" s="95" t="str">
        <f t="shared" si="8"/>
        <v/>
      </c>
      <c r="J37" s="19"/>
      <c r="K37" s="69"/>
      <c r="L37" s="66"/>
      <c r="M37" s="159"/>
      <c r="N37" s="159"/>
      <c r="O37" s="159"/>
      <c r="P37" s="4"/>
      <c r="Q37" s="117" t="str">
        <f t="shared" si="9"/>
        <v>Teatras</v>
      </c>
      <c r="S37" s="2" t="b">
        <v>0</v>
      </c>
      <c r="T37" s="24">
        <f t="shared" si="4"/>
        <v>0</v>
      </c>
      <c r="U37" s="185"/>
      <c r="V37" s="24"/>
      <c r="X37" s="24" t="str">
        <f t="shared" si="10"/>
        <v/>
      </c>
      <c r="Y37" s="24" t="str">
        <f t="shared" si="10"/>
        <v/>
      </c>
      <c r="AN37" s="2"/>
    </row>
    <row r="38" spans="1:40" ht="15.75" customHeight="1" x14ac:dyDescent="0.2">
      <c r="A38" s="163"/>
      <c r="B38" s="163"/>
      <c r="C38" s="161" t="s">
        <v>49</v>
      </c>
      <c r="D38" s="161"/>
      <c r="E38" s="16"/>
      <c r="F38" s="81"/>
      <c r="G38" s="16"/>
      <c r="H38" s="96" t="str">
        <f t="shared" si="7"/>
        <v/>
      </c>
      <c r="I38" s="96" t="str">
        <f t="shared" si="8"/>
        <v/>
      </c>
      <c r="J38" s="19"/>
      <c r="K38" s="69"/>
      <c r="L38" s="66"/>
      <c r="M38" s="159"/>
      <c r="N38" s="159"/>
      <c r="O38" s="159"/>
      <c r="P38" s="4"/>
      <c r="Q38" s="117" t="str">
        <f t="shared" si="9"/>
        <v>Medijų menas</v>
      </c>
      <c r="S38" s="2" t="b">
        <v>0</v>
      </c>
      <c r="T38" s="24">
        <f t="shared" si="4"/>
        <v>0</v>
      </c>
      <c r="U38" s="185"/>
      <c r="V38" s="24"/>
      <c r="X38" s="24" t="str">
        <f t="shared" si="10"/>
        <v/>
      </c>
      <c r="Y38" s="24" t="str">
        <f t="shared" si="10"/>
        <v/>
      </c>
      <c r="AN38" s="2"/>
    </row>
    <row r="39" spans="1:40" ht="15" customHeight="1" x14ac:dyDescent="0.2">
      <c r="A39" s="163"/>
      <c r="B39" s="163"/>
      <c r="C39" s="161" t="s">
        <v>51</v>
      </c>
      <c r="D39" s="161"/>
      <c r="E39" s="133"/>
      <c r="F39" s="126"/>
      <c r="G39" s="126"/>
      <c r="H39" s="96" t="str">
        <f t="shared" si="7"/>
        <v/>
      </c>
      <c r="I39" s="96" t="str">
        <f t="shared" si="8"/>
        <v/>
      </c>
      <c r="J39" s="44"/>
      <c r="K39" s="69"/>
      <c r="L39" s="66"/>
      <c r="M39" s="159"/>
      <c r="N39" s="159"/>
      <c r="O39" s="159"/>
      <c r="P39" s="4"/>
      <c r="Q39" s="117" t="str">
        <f t="shared" si="9"/>
        <v>Taikomosios technologijos (tekstilė)</v>
      </c>
      <c r="S39" s="2" t="b">
        <v>0</v>
      </c>
      <c r="T39" s="24">
        <f t="shared" si="4"/>
        <v>0</v>
      </c>
      <c r="U39" s="185"/>
      <c r="V39" s="24"/>
      <c r="X39" s="24" t="str">
        <f t="shared" si="10"/>
        <v/>
      </c>
      <c r="Y39" s="24" t="str">
        <f t="shared" si="10"/>
        <v/>
      </c>
      <c r="AN39" s="2"/>
    </row>
    <row r="40" spans="1:40" ht="14.25" customHeight="1" x14ac:dyDescent="0.2">
      <c r="A40" s="163"/>
      <c r="B40" s="163"/>
      <c r="C40" s="167" t="s">
        <v>75</v>
      </c>
      <c r="D40" s="167"/>
      <c r="E40" s="135"/>
      <c r="F40" s="135"/>
      <c r="G40" s="135"/>
      <c r="H40" s="95" t="str">
        <f t="shared" si="7"/>
        <v/>
      </c>
      <c r="I40" s="95" t="str">
        <f t="shared" si="8"/>
        <v/>
      </c>
      <c r="J40" s="19"/>
      <c r="K40" s="69"/>
      <c r="L40" s="66"/>
      <c r="M40" s="159"/>
      <c r="N40" s="159"/>
      <c r="O40" s="159"/>
      <c r="P40" s="4"/>
      <c r="Q40" s="117" t="str">
        <f t="shared" si="9"/>
        <v>Taikomosios technologijos (dizainas)</v>
      </c>
      <c r="S40" s="2" t="b">
        <v>0</v>
      </c>
      <c r="T40" s="24">
        <f t="shared" si="4"/>
        <v>0</v>
      </c>
      <c r="U40" s="185"/>
      <c r="V40" s="24"/>
      <c r="X40" s="24" t="str">
        <f t="shared" si="10"/>
        <v/>
      </c>
      <c r="Y40" s="24" t="str">
        <f t="shared" si="10"/>
        <v/>
      </c>
      <c r="AN40" s="2"/>
    </row>
    <row r="41" spans="1:40" ht="14.25" customHeight="1" x14ac:dyDescent="0.2">
      <c r="A41" s="164"/>
      <c r="B41" s="164"/>
      <c r="C41" s="187" t="s">
        <v>50</v>
      </c>
      <c r="D41" s="187"/>
      <c r="E41" s="14"/>
      <c r="F41" s="14"/>
      <c r="G41" s="14"/>
      <c r="H41" s="127" t="str">
        <f t="shared" si="7"/>
        <v/>
      </c>
      <c r="I41" s="127" t="str">
        <f t="shared" si="8"/>
        <v/>
      </c>
      <c r="J41" s="15"/>
      <c r="K41" s="69"/>
      <c r="L41" s="66"/>
      <c r="M41" s="128"/>
      <c r="N41" s="128"/>
      <c r="O41" s="128"/>
      <c r="P41" s="4"/>
      <c r="Q41" s="117" t="str">
        <f t="shared" si="9"/>
        <v>Taikomosios technologijos (mityba)</v>
      </c>
      <c r="S41" s="2" t="b">
        <v>0</v>
      </c>
      <c r="T41" s="24">
        <f t="shared" si="4"/>
        <v>0</v>
      </c>
      <c r="U41" s="185"/>
      <c r="V41" s="24"/>
      <c r="X41" s="24" t="str">
        <f t="shared" si="10"/>
        <v/>
      </c>
      <c r="Y41" s="24" t="str">
        <f t="shared" si="10"/>
        <v/>
      </c>
      <c r="AN41" s="2"/>
    </row>
    <row r="42" spans="1:40" ht="14.25" customHeight="1" x14ac:dyDescent="0.2">
      <c r="A42" s="127">
        <v>9</v>
      </c>
      <c r="B42" s="214" t="s">
        <v>96</v>
      </c>
      <c r="C42" s="215"/>
      <c r="D42" s="216"/>
      <c r="E42" s="14"/>
      <c r="F42" s="14"/>
      <c r="G42" s="14"/>
      <c r="H42" s="127" t="str">
        <f t="shared" si="7"/>
        <v/>
      </c>
      <c r="I42" s="127" t="str">
        <f t="shared" si="8"/>
        <v/>
      </c>
      <c r="J42" s="15"/>
      <c r="K42" s="69"/>
      <c r="L42" s="66"/>
      <c r="M42" s="128"/>
      <c r="N42" s="128"/>
      <c r="O42" s="128"/>
      <c r="P42" s="4"/>
      <c r="Q42" s="117" t="str">
        <f>B42</f>
        <v>Brandos darbas (neprivaloma, bet galima rinktis)</v>
      </c>
      <c r="S42" s="2" t="b">
        <v>0</v>
      </c>
      <c r="T42" s="24">
        <f t="shared" si="4"/>
        <v>0</v>
      </c>
      <c r="U42" s="24"/>
      <c r="V42" s="24"/>
      <c r="X42" s="24" t="str">
        <f>IF($T42=1,0.5,"")</f>
        <v/>
      </c>
      <c r="Y42" s="24" t="str">
        <f>IF($T42=1,1,"")</f>
        <v/>
      </c>
      <c r="AN42" s="2"/>
    </row>
    <row r="43" spans="1:40" ht="26.25" customHeight="1" x14ac:dyDescent="0.2">
      <c r="A43" s="85"/>
      <c r="B43" s="85"/>
      <c r="C43" s="25"/>
      <c r="D43" s="25"/>
      <c r="E43" s="25"/>
      <c r="F43" s="25"/>
      <c r="G43" s="25"/>
      <c r="H43" s="85"/>
      <c r="I43" s="85"/>
      <c r="J43" s="23"/>
      <c r="K43" s="68"/>
      <c r="L43" s="68"/>
      <c r="T43" s="24"/>
      <c r="V43" s="24"/>
      <c r="X43" s="24"/>
      <c r="Y43" s="24"/>
      <c r="AN43" s="2"/>
    </row>
    <row r="44" spans="1:40" ht="16.149999999999999" customHeight="1" x14ac:dyDescent="0.2">
      <c r="A44" s="189" t="s">
        <v>52</v>
      </c>
      <c r="B44" s="190"/>
      <c r="C44" s="190"/>
      <c r="D44" s="190"/>
      <c r="E44" s="190"/>
      <c r="F44" s="190"/>
      <c r="G44" s="190"/>
      <c r="H44" s="190"/>
      <c r="I44" s="190"/>
      <c r="J44" s="191"/>
      <c r="K44" s="123"/>
      <c r="L44" s="123"/>
      <c r="M44" s="6"/>
      <c r="N44" s="6"/>
      <c r="O44" s="6"/>
      <c r="Q44" s="144"/>
      <c r="R44" s="145"/>
      <c r="S44" s="145"/>
      <c r="T44" s="146"/>
      <c r="U44" s="145"/>
      <c r="V44" s="146"/>
      <c r="W44" s="146"/>
      <c r="X44" s="146" t="str">
        <f t="shared" ref="X44:Y58" si="11">IF($T44=1,3,"")</f>
        <v/>
      </c>
      <c r="Y44" s="146" t="str">
        <f t="shared" si="11"/>
        <v/>
      </c>
      <c r="AN44" s="2"/>
    </row>
    <row r="45" spans="1:40" ht="24.4" customHeight="1" x14ac:dyDescent="0.2">
      <c r="A45" s="162" t="s">
        <v>56</v>
      </c>
      <c r="B45" s="195" t="s">
        <v>5</v>
      </c>
      <c r="C45" s="196"/>
      <c r="D45" s="197"/>
      <c r="E45" s="192" t="s">
        <v>35</v>
      </c>
      <c r="F45" s="192" t="s">
        <v>36</v>
      </c>
      <c r="G45" s="192" t="s">
        <v>37</v>
      </c>
      <c r="H45" s="186" t="s">
        <v>7</v>
      </c>
      <c r="I45" s="186"/>
      <c r="J45" s="203" t="s">
        <v>60</v>
      </c>
      <c r="K45" s="124"/>
      <c r="L45" s="6"/>
      <c r="M45" s="6"/>
      <c r="N45" s="6"/>
      <c r="O45" s="6"/>
      <c r="P45" s="23"/>
      <c r="Q45" s="147"/>
      <c r="R45" s="145"/>
      <c r="S45" s="145"/>
      <c r="T45" s="146"/>
      <c r="U45" s="145"/>
      <c r="V45" s="146"/>
      <c r="W45" s="146"/>
      <c r="X45" s="146" t="str">
        <f t="shared" si="2"/>
        <v/>
      </c>
      <c r="Y45" s="146" t="str">
        <f t="shared" si="2"/>
        <v/>
      </c>
      <c r="AN45" s="2"/>
    </row>
    <row r="46" spans="1:40" ht="37.5" customHeight="1" x14ac:dyDescent="0.2">
      <c r="A46" s="164"/>
      <c r="B46" s="198"/>
      <c r="C46" s="199"/>
      <c r="D46" s="200"/>
      <c r="E46" s="192"/>
      <c r="F46" s="192"/>
      <c r="G46" s="192"/>
      <c r="H46" s="39" t="s">
        <v>15</v>
      </c>
      <c r="I46" s="39" t="s">
        <v>16</v>
      </c>
      <c r="J46" s="204"/>
      <c r="K46" s="124"/>
      <c r="L46" s="6"/>
      <c r="M46" s="6"/>
      <c r="N46" s="6"/>
      <c r="O46" s="6"/>
      <c r="P46" s="23"/>
      <c r="Q46" s="147"/>
      <c r="R46" s="145"/>
      <c r="S46" s="145"/>
      <c r="T46" s="146"/>
      <c r="U46" s="145"/>
      <c r="V46" s="146"/>
      <c r="W46" s="146"/>
      <c r="X46" s="146" t="str">
        <f t="shared" ref="X46:Y46" si="12">IF($T46=1,3,"")</f>
        <v/>
      </c>
      <c r="Y46" s="146" t="str">
        <f t="shared" si="12"/>
        <v/>
      </c>
      <c r="AN46" s="2"/>
    </row>
    <row r="47" spans="1:40" ht="18" customHeight="1" x14ac:dyDescent="0.2">
      <c r="A47" s="86">
        <v>10</v>
      </c>
      <c r="B47" s="213" t="s">
        <v>53</v>
      </c>
      <c r="C47" s="213"/>
      <c r="D47" s="213"/>
      <c r="E47" s="26"/>
      <c r="F47" s="26"/>
      <c r="G47" s="91"/>
      <c r="H47" s="86" t="str">
        <f>+X47</f>
        <v/>
      </c>
      <c r="I47" s="86" t="str">
        <f>+Y47</f>
        <v/>
      </c>
      <c r="J47" s="103"/>
      <c r="K47" s="2"/>
      <c r="L47" s="2"/>
      <c r="M47" s="6"/>
      <c r="N47" s="6"/>
      <c r="O47" s="6"/>
      <c r="Q47" s="144" t="str">
        <f>B47</f>
        <v>Astronomija</v>
      </c>
      <c r="R47" s="145"/>
      <c r="S47" s="145" t="b">
        <v>0</v>
      </c>
      <c r="T47" s="146">
        <f t="shared" ref="T47:T54" si="13">IF(S47,1,0)</f>
        <v>0</v>
      </c>
      <c r="U47" s="145"/>
      <c r="V47" s="146"/>
      <c r="W47" s="146"/>
      <c r="X47" s="146" t="str">
        <f>IF($T47=1,1,"")</f>
        <v/>
      </c>
      <c r="Y47" s="146" t="str">
        <f>IF($T47=1,1,"")</f>
        <v/>
      </c>
      <c r="AN47" s="2"/>
    </row>
    <row r="48" spans="1:40" ht="18" customHeight="1" x14ac:dyDescent="0.2">
      <c r="A48" s="86">
        <v>11</v>
      </c>
      <c r="B48" s="205" t="s">
        <v>76</v>
      </c>
      <c r="C48" s="205"/>
      <c r="D48" s="205"/>
      <c r="E48" s="26"/>
      <c r="F48" s="26"/>
      <c r="G48" s="91"/>
      <c r="H48" s="86" t="str">
        <f t="shared" ref="H48:H54" si="14">X48</f>
        <v/>
      </c>
      <c r="I48" s="86" t="str">
        <f t="shared" ref="I48:I54" si="15">Y48</f>
        <v/>
      </c>
      <c r="J48" s="103"/>
      <c r="K48" s="2"/>
      <c r="L48" s="2"/>
      <c r="M48" s="6"/>
      <c r="N48" s="6"/>
      <c r="O48" s="6"/>
      <c r="Q48" s="144" t="str">
        <f t="shared" ref="Q48:Q54" si="16">B48</f>
        <v>Geografinės informacinės sistemos</v>
      </c>
      <c r="R48" s="145"/>
      <c r="S48" s="145" t="b">
        <v>0</v>
      </c>
      <c r="T48" s="146">
        <f t="shared" si="13"/>
        <v>0</v>
      </c>
      <c r="U48" s="145"/>
      <c r="V48" s="146"/>
      <c r="W48" s="146"/>
      <c r="X48" s="146" t="str">
        <f t="shared" ref="X48:Y51" si="17">IF($T48=1,1,"")</f>
        <v/>
      </c>
      <c r="Y48" s="146" t="str">
        <f t="shared" si="17"/>
        <v/>
      </c>
      <c r="AN48" s="2"/>
    </row>
    <row r="49" spans="1:94" ht="18" customHeight="1" x14ac:dyDescent="0.2">
      <c r="A49" s="86">
        <v>12</v>
      </c>
      <c r="B49" s="205" t="s">
        <v>101</v>
      </c>
      <c r="C49" s="205"/>
      <c r="D49" s="205"/>
      <c r="E49" s="26"/>
      <c r="F49" s="26"/>
      <c r="G49" s="91"/>
      <c r="H49" s="86" t="str">
        <f t="shared" si="14"/>
        <v/>
      </c>
      <c r="I49" s="86" t="str">
        <f t="shared" si="15"/>
        <v/>
      </c>
      <c r="J49" s="103"/>
      <c r="K49" s="2"/>
      <c r="L49" s="2"/>
      <c r="M49" s="6"/>
      <c r="N49" s="6"/>
      <c r="O49" s="6"/>
      <c r="Q49" s="144" t="str">
        <f t="shared" si="16"/>
        <v>Nacionalinis saugumas ir krašto gynyba</v>
      </c>
      <c r="R49" s="145"/>
      <c r="S49" s="145" t="b">
        <v>0</v>
      </c>
      <c r="T49" s="146">
        <f t="shared" si="13"/>
        <v>0</v>
      </c>
      <c r="U49" s="145"/>
      <c r="V49" s="146"/>
      <c r="W49" s="146"/>
      <c r="X49" s="146" t="str">
        <f t="shared" si="17"/>
        <v/>
      </c>
      <c r="Y49" s="146" t="str">
        <f t="shared" si="17"/>
        <v/>
      </c>
      <c r="AN49" s="2"/>
    </row>
    <row r="50" spans="1:94" ht="18" customHeight="1" x14ac:dyDescent="0.2">
      <c r="A50" s="86">
        <v>13</v>
      </c>
      <c r="B50" s="205" t="s">
        <v>27</v>
      </c>
      <c r="C50" s="205"/>
      <c r="D50" s="205"/>
      <c r="E50" s="26"/>
      <c r="F50" s="26"/>
      <c r="G50" s="91"/>
      <c r="H50" s="86" t="str">
        <f t="shared" si="14"/>
        <v/>
      </c>
      <c r="I50" s="86" t="str">
        <f t="shared" si="15"/>
        <v/>
      </c>
      <c r="J50" s="103"/>
      <c r="K50" s="2"/>
      <c r="L50" s="2"/>
      <c r="M50" s="6"/>
      <c r="N50" s="6"/>
      <c r="O50" s="6"/>
      <c r="Q50" s="144" t="str">
        <f t="shared" si="16"/>
        <v>Psichologija</v>
      </c>
      <c r="R50" s="145"/>
      <c r="S50" s="145" t="b">
        <v>0</v>
      </c>
      <c r="T50" s="146">
        <f t="shared" si="13"/>
        <v>0</v>
      </c>
      <c r="U50" s="145"/>
      <c r="V50" s="146"/>
      <c r="W50" s="146"/>
      <c r="X50" s="146" t="str">
        <f t="shared" si="17"/>
        <v/>
      </c>
      <c r="Y50" s="146" t="str">
        <f t="shared" si="17"/>
        <v/>
      </c>
      <c r="AN50" s="2"/>
    </row>
    <row r="51" spans="1:94" ht="18" customHeight="1" x14ac:dyDescent="0.2">
      <c r="A51" s="86">
        <v>14</v>
      </c>
      <c r="B51" s="205" t="s">
        <v>77</v>
      </c>
      <c r="C51" s="205"/>
      <c r="D51" s="205"/>
      <c r="E51" s="26"/>
      <c r="F51" s="26"/>
      <c r="G51" s="91"/>
      <c r="H51" s="86" t="str">
        <f t="shared" si="14"/>
        <v/>
      </c>
      <c r="I51" s="86" t="str">
        <f t="shared" si="15"/>
        <v/>
      </c>
      <c r="J51" s="136"/>
      <c r="K51" s="2"/>
      <c r="L51" s="2"/>
      <c r="M51" s="6"/>
      <c r="N51" s="6"/>
      <c r="O51" s="6"/>
      <c r="Q51" s="144" t="str">
        <f t="shared" si="16"/>
        <v>Teisė</v>
      </c>
      <c r="R51" s="145"/>
      <c r="S51" s="145" t="b">
        <v>0</v>
      </c>
      <c r="T51" s="146">
        <f t="shared" si="13"/>
        <v>0</v>
      </c>
      <c r="U51" s="145"/>
      <c r="V51" s="146"/>
      <c r="W51" s="146"/>
      <c r="X51" s="146" t="str">
        <f t="shared" si="17"/>
        <v/>
      </c>
      <c r="Y51" s="146" t="str">
        <f t="shared" si="17"/>
        <v/>
      </c>
      <c r="AN51" s="2"/>
    </row>
    <row r="52" spans="1:94" ht="18" customHeight="1" x14ac:dyDescent="0.2">
      <c r="A52" s="86">
        <v>15</v>
      </c>
      <c r="B52" s="205" t="s">
        <v>74</v>
      </c>
      <c r="C52" s="205"/>
      <c r="D52" s="205"/>
      <c r="E52" s="26"/>
      <c r="F52" s="26"/>
      <c r="G52" s="26"/>
      <c r="H52" s="86" t="str">
        <f t="shared" si="14"/>
        <v/>
      </c>
      <c r="I52" s="86" t="str">
        <f t="shared" si="15"/>
        <v/>
      </c>
      <c r="J52" s="139"/>
      <c r="K52" s="2"/>
      <c r="L52" s="2"/>
      <c r="M52" s="6"/>
      <c r="N52" s="6"/>
      <c r="O52" s="6"/>
      <c r="Q52" s="144" t="str">
        <f t="shared" si="16"/>
        <v>Užsienio kalba (rusų)</v>
      </c>
      <c r="R52" s="145"/>
      <c r="S52" s="145" t="b">
        <v>0</v>
      </c>
      <c r="T52" s="146">
        <f t="shared" si="13"/>
        <v>0</v>
      </c>
      <c r="U52" s="145"/>
      <c r="V52" s="146"/>
      <c r="W52" s="146"/>
      <c r="X52" s="146" t="str">
        <f>IF($T52=1,2,"")</f>
        <v/>
      </c>
      <c r="Y52" s="146" t="str">
        <f>IF($T52=1,2,"")</f>
        <v/>
      </c>
      <c r="AN52" s="2"/>
    </row>
    <row r="53" spans="1:94" ht="18" customHeight="1" x14ac:dyDescent="0.2">
      <c r="A53" s="86">
        <v>16</v>
      </c>
      <c r="B53" s="205" t="s">
        <v>72</v>
      </c>
      <c r="C53" s="205"/>
      <c r="D53" s="205"/>
      <c r="E53" s="26"/>
      <c r="F53" s="26"/>
      <c r="G53" s="26"/>
      <c r="H53" s="86" t="str">
        <f t="shared" si="14"/>
        <v/>
      </c>
      <c r="I53" s="86" t="str">
        <f t="shared" si="15"/>
        <v/>
      </c>
      <c r="J53" s="139"/>
      <c r="K53" s="2"/>
      <c r="L53" s="2"/>
      <c r="M53" s="6"/>
      <c r="N53" s="6"/>
      <c r="O53" s="6"/>
      <c r="Q53" s="144" t="str">
        <f t="shared" si="16"/>
        <v>Užsienio kalba (vokiečių)</v>
      </c>
      <c r="R53" s="145"/>
      <c r="S53" s="145" t="b">
        <v>0</v>
      </c>
      <c r="T53" s="146">
        <f t="shared" si="13"/>
        <v>0</v>
      </c>
      <c r="U53" s="145"/>
      <c r="V53" s="146"/>
      <c r="W53" s="146"/>
      <c r="X53" s="146" t="str">
        <f t="shared" ref="X53:Y54" si="18">IF($T53=1,2,"")</f>
        <v/>
      </c>
      <c r="Y53" s="146" t="str">
        <f t="shared" si="18"/>
        <v/>
      </c>
      <c r="AN53" s="2"/>
    </row>
    <row r="54" spans="1:94" ht="18" customHeight="1" x14ac:dyDescent="0.2">
      <c r="A54" s="86">
        <v>17</v>
      </c>
      <c r="B54" s="205" t="s">
        <v>73</v>
      </c>
      <c r="C54" s="205"/>
      <c r="D54" s="205"/>
      <c r="E54" s="26"/>
      <c r="F54" s="26"/>
      <c r="G54" s="26"/>
      <c r="H54" s="86" t="str">
        <f t="shared" si="14"/>
        <v/>
      </c>
      <c r="I54" s="86" t="str">
        <f t="shared" si="15"/>
        <v/>
      </c>
      <c r="J54" s="139"/>
      <c r="K54" s="2"/>
      <c r="L54" s="2"/>
      <c r="M54" s="6"/>
      <c r="N54" s="6"/>
      <c r="O54" s="6"/>
      <c r="Q54" s="144" t="str">
        <f t="shared" si="16"/>
        <v>Užsienio kalba (prancūzų)</v>
      </c>
      <c r="R54" s="145"/>
      <c r="S54" s="145" t="b">
        <v>0</v>
      </c>
      <c r="T54" s="146">
        <f t="shared" si="13"/>
        <v>0</v>
      </c>
      <c r="U54" s="145"/>
      <c r="V54" s="146"/>
      <c r="W54" s="146"/>
      <c r="X54" s="146" t="str">
        <f t="shared" si="18"/>
        <v/>
      </c>
      <c r="Y54" s="146" t="str">
        <f t="shared" si="18"/>
        <v/>
      </c>
      <c r="AN54" s="2"/>
    </row>
    <row r="55" spans="1:94" ht="17.100000000000001" customHeight="1" x14ac:dyDescent="0.2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21"/>
      <c r="L55" s="121"/>
      <c r="M55" s="6"/>
      <c r="N55" s="6"/>
      <c r="O55" s="6"/>
      <c r="Q55" s="144"/>
      <c r="R55" s="145"/>
      <c r="S55" s="145"/>
      <c r="T55" s="146"/>
      <c r="U55" s="145"/>
      <c r="V55" s="146"/>
      <c r="W55" s="146"/>
      <c r="X55" s="146" t="str">
        <f t="shared" si="11"/>
        <v/>
      </c>
      <c r="Y55" s="146" t="str">
        <f t="shared" si="11"/>
        <v/>
      </c>
      <c r="AN55" s="2"/>
    </row>
    <row r="56" spans="1:94" ht="18" customHeight="1" x14ac:dyDescent="0.2">
      <c r="A56" s="189" t="s">
        <v>63</v>
      </c>
      <c r="B56" s="190"/>
      <c r="C56" s="190"/>
      <c r="D56" s="190"/>
      <c r="E56" s="190"/>
      <c r="F56" s="190"/>
      <c r="G56" s="190"/>
      <c r="H56" s="190"/>
      <c r="I56" s="190"/>
      <c r="J56" s="191"/>
      <c r="K56" s="121"/>
      <c r="L56" s="121"/>
      <c r="M56" s="6"/>
      <c r="N56" s="6"/>
      <c r="O56" s="6"/>
      <c r="Q56" s="144"/>
      <c r="R56" s="145"/>
      <c r="S56" s="145"/>
      <c r="T56" s="146"/>
      <c r="U56" s="145"/>
      <c r="V56" s="146"/>
      <c r="W56" s="146"/>
      <c r="X56" s="145"/>
      <c r="Y56" s="145"/>
      <c r="AN56" s="2"/>
    </row>
    <row r="57" spans="1:94" ht="24.4" customHeight="1" x14ac:dyDescent="0.2">
      <c r="A57" s="162" t="s">
        <v>56</v>
      </c>
      <c r="B57" s="206" t="s">
        <v>5</v>
      </c>
      <c r="C57" s="196" t="s">
        <v>54</v>
      </c>
      <c r="D57" s="197"/>
      <c r="E57" s="192" t="s">
        <v>35</v>
      </c>
      <c r="F57" s="192" t="s">
        <v>36</v>
      </c>
      <c r="G57" s="192" t="s">
        <v>37</v>
      </c>
      <c r="H57" s="186" t="s">
        <v>7</v>
      </c>
      <c r="I57" s="186"/>
      <c r="J57" s="203" t="s">
        <v>60</v>
      </c>
      <c r="K57" s="121"/>
      <c r="L57" s="121"/>
      <c r="M57" s="6"/>
      <c r="N57" s="6"/>
      <c r="O57" s="6"/>
      <c r="Q57" s="144"/>
      <c r="R57" s="145"/>
      <c r="S57" s="145"/>
      <c r="T57" s="146"/>
      <c r="U57" s="145"/>
      <c r="V57" s="146"/>
      <c r="W57" s="146"/>
      <c r="X57" s="146" t="str">
        <f t="shared" si="11"/>
        <v/>
      </c>
      <c r="Y57" s="146" t="str">
        <f t="shared" si="11"/>
        <v/>
      </c>
      <c r="AN57" s="2"/>
    </row>
    <row r="58" spans="1:94" ht="37.5" customHeight="1" x14ac:dyDescent="0.2">
      <c r="A58" s="164"/>
      <c r="B58" s="207"/>
      <c r="C58" s="199"/>
      <c r="D58" s="200"/>
      <c r="E58" s="192"/>
      <c r="F58" s="192"/>
      <c r="G58" s="192"/>
      <c r="H58" s="39" t="s">
        <v>15</v>
      </c>
      <c r="I58" s="39" t="s">
        <v>16</v>
      </c>
      <c r="J58" s="204"/>
      <c r="K58" s="121"/>
      <c r="L58" s="121"/>
      <c r="M58" s="6"/>
      <c r="N58" s="6"/>
      <c r="O58" s="6"/>
      <c r="Q58" s="144"/>
      <c r="R58" s="145"/>
      <c r="S58" s="145"/>
      <c r="T58" s="146"/>
      <c r="U58" s="145"/>
      <c r="V58" s="146"/>
      <c r="W58" s="146"/>
      <c r="X58" s="146" t="str">
        <f t="shared" si="11"/>
        <v/>
      </c>
      <c r="Y58" s="146" t="str">
        <f t="shared" si="11"/>
        <v/>
      </c>
      <c r="AN58" s="2"/>
    </row>
    <row r="59" spans="1:94" ht="18" hidden="1" customHeight="1" x14ac:dyDescent="0.2">
      <c r="A59" s="92"/>
      <c r="B59" s="179"/>
      <c r="C59" s="180"/>
      <c r="D59" s="181"/>
      <c r="E59" s="17"/>
      <c r="F59" s="17"/>
      <c r="G59" s="17"/>
      <c r="H59" s="92"/>
      <c r="I59" s="92"/>
      <c r="J59" s="54"/>
      <c r="K59" s="33"/>
      <c r="L59" s="33"/>
      <c r="M59" s="159"/>
      <c r="N59" s="159"/>
      <c r="O59" s="159"/>
      <c r="Q59" s="144">
        <f>B59</f>
        <v>0</v>
      </c>
      <c r="R59" s="145"/>
      <c r="S59" s="145" t="b">
        <v>0</v>
      </c>
      <c r="T59" s="146">
        <f t="shared" ref="T59:T72" si="19">IF(S59,1,0)</f>
        <v>0</v>
      </c>
      <c r="U59" s="145"/>
      <c r="V59" s="146"/>
      <c r="W59" s="146"/>
      <c r="X59" s="146" t="str">
        <f>IF($V59=1,IF($T59=1,1,""),"")</f>
        <v/>
      </c>
      <c r="Y59" s="146" t="str">
        <f>IF($V59=1,IF($T59=1,1,""),"")</f>
        <v/>
      </c>
      <c r="AN59" s="2"/>
    </row>
    <row r="60" spans="1:94" ht="15.75" customHeight="1" x14ac:dyDescent="0.2">
      <c r="A60" s="92">
        <v>1</v>
      </c>
      <c r="B60" s="182" t="s">
        <v>78</v>
      </c>
      <c r="C60" s="183"/>
      <c r="D60" s="184"/>
      <c r="E60" s="17"/>
      <c r="F60" s="17"/>
      <c r="G60" s="17"/>
      <c r="H60" s="92" t="str">
        <f t="shared" ref="H60:I72" si="20">X60</f>
        <v/>
      </c>
      <c r="I60" s="92" t="str">
        <f t="shared" si="20"/>
        <v/>
      </c>
      <c r="J60" s="27"/>
      <c r="K60" s="33"/>
      <c r="L60" s="33"/>
      <c r="M60" s="159"/>
      <c r="N60" s="159"/>
      <c r="O60" s="159"/>
      <c r="Q60" s="144" t="str">
        <f t="shared" ref="Q60:Q72" si="21">B60</f>
        <v>Raštingumo spragų likvidavimas (lietuvių k. ir lit.)</v>
      </c>
      <c r="R60" s="145"/>
      <c r="S60" s="145" t="b">
        <v>0</v>
      </c>
      <c r="T60" s="146">
        <f t="shared" si="19"/>
        <v>0</v>
      </c>
      <c r="U60" s="145"/>
      <c r="V60" s="146"/>
      <c r="W60" s="146"/>
      <c r="X60" s="146" t="str">
        <f>IF($T60=1,1,"")</f>
        <v/>
      </c>
      <c r="Y60" s="146" t="str">
        <f>IF($T60=1,1,"")</f>
        <v/>
      </c>
      <c r="AN60" s="2"/>
    </row>
    <row r="61" spans="1:94" ht="18" customHeight="1" x14ac:dyDescent="0.2">
      <c r="A61" s="92">
        <v>2</v>
      </c>
      <c r="B61" s="182" t="s">
        <v>79</v>
      </c>
      <c r="C61" s="183"/>
      <c r="D61" s="184"/>
      <c r="E61" s="17"/>
      <c r="F61" s="17"/>
      <c r="G61" s="17"/>
      <c r="H61" s="92" t="str">
        <f t="shared" si="20"/>
        <v/>
      </c>
      <c r="I61" s="92" t="str">
        <f t="shared" si="20"/>
        <v/>
      </c>
      <c r="J61" s="27"/>
      <c r="K61" s="33"/>
      <c r="L61" s="33"/>
      <c r="M61" s="159"/>
      <c r="N61" s="159"/>
      <c r="O61" s="159"/>
      <c r="Q61" s="144" t="str">
        <f t="shared" si="21"/>
        <v>Literatūra ir kitos medijos (lietuvių k. ir lit.)</v>
      </c>
      <c r="R61" s="145"/>
      <c r="S61" s="145" t="b">
        <v>0</v>
      </c>
      <c r="T61" s="146">
        <f t="shared" si="19"/>
        <v>0</v>
      </c>
      <c r="U61" s="145"/>
      <c r="V61" s="146"/>
      <c r="W61" s="146"/>
      <c r="X61" s="146" t="str">
        <f t="shared" ref="X61:Y72" si="22">IF($T61=1,1,"")</f>
        <v/>
      </c>
      <c r="Y61" s="146" t="str">
        <f t="shared" si="22"/>
        <v/>
      </c>
      <c r="AN61" s="2"/>
    </row>
    <row r="62" spans="1:94" s="2" customFormat="1" ht="39.6" customHeight="1" x14ac:dyDescent="0.2">
      <c r="A62" s="92">
        <v>3</v>
      </c>
      <c r="B62" s="182" t="s">
        <v>80</v>
      </c>
      <c r="C62" s="183"/>
      <c r="D62" s="184"/>
      <c r="E62" s="17"/>
      <c r="F62" s="17"/>
      <c r="G62" s="17"/>
      <c r="H62" s="92" t="str">
        <f t="shared" si="20"/>
        <v/>
      </c>
      <c r="I62" s="92" t="str">
        <f t="shared" si="20"/>
        <v/>
      </c>
      <c r="J62" s="27"/>
      <c r="K62" s="33"/>
      <c r="L62" s="33"/>
      <c r="M62" s="159"/>
      <c r="N62" s="159"/>
      <c r="O62" s="159"/>
      <c r="P62" s="6"/>
      <c r="Q62" s="144" t="str">
        <f t="shared" si="21"/>
        <v>Teksto kūrimo įgūdžių gilinimas (lietuvių k. ir lit.)</v>
      </c>
      <c r="R62" s="145"/>
      <c r="S62" s="145" t="b">
        <v>0</v>
      </c>
      <c r="T62" s="146">
        <f t="shared" si="19"/>
        <v>0</v>
      </c>
      <c r="U62" s="145"/>
      <c r="V62" s="146"/>
      <c r="W62" s="146"/>
      <c r="X62" s="146" t="str">
        <f t="shared" si="22"/>
        <v/>
      </c>
      <c r="Y62" s="146" t="str">
        <f t="shared" si="22"/>
        <v/>
      </c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</row>
    <row r="63" spans="1:94" ht="25.5" customHeight="1" x14ac:dyDescent="0.2">
      <c r="A63" s="92">
        <v>4</v>
      </c>
      <c r="B63" s="179" t="s">
        <v>88</v>
      </c>
      <c r="C63" s="180"/>
      <c r="D63" s="181"/>
      <c r="E63" s="37"/>
      <c r="F63" s="37"/>
      <c r="G63" s="37"/>
      <c r="H63" s="92" t="str">
        <f t="shared" si="20"/>
        <v/>
      </c>
      <c r="I63" s="92" t="str">
        <f t="shared" si="20"/>
        <v/>
      </c>
      <c r="J63" s="150"/>
      <c r="K63" s="33"/>
      <c r="L63" s="33"/>
      <c r="M63" s="159"/>
      <c r="N63" s="159"/>
      <c r="O63" s="159"/>
      <c r="Q63" s="144" t="str">
        <f t="shared" si="21"/>
        <v>Anglų kalbos akademinių gebėjimų ugdymas(is) (anglų k. įtrauktas į anglų k dalyką)</v>
      </c>
      <c r="R63" s="145"/>
      <c r="S63" s="145" t="b">
        <v>0</v>
      </c>
      <c r="T63" s="146">
        <f t="shared" si="19"/>
        <v>0</v>
      </c>
      <c r="U63" s="145"/>
      <c r="V63" s="146"/>
      <c r="W63" s="146"/>
      <c r="X63" s="146" t="str">
        <f t="shared" si="22"/>
        <v/>
      </c>
      <c r="Y63" s="146" t="str">
        <f t="shared" si="22"/>
        <v/>
      </c>
      <c r="AN63" s="2"/>
    </row>
    <row r="64" spans="1:94" ht="29.25" customHeight="1" x14ac:dyDescent="0.2">
      <c r="A64" s="92">
        <v>5</v>
      </c>
      <c r="B64" s="182" t="s">
        <v>81</v>
      </c>
      <c r="C64" s="183"/>
      <c r="D64" s="184"/>
      <c r="E64" s="17"/>
      <c r="F64" s="17"/>
      <c r="G64" s="17"/>
      <c r="H64" s="92" t="str">
        <f t="shared" si="20"/>
        <v/>
      </c>
      <c r="I64" s="92" t="str">
        <f t="shared" si="20"/>
        <v/>
      </c>
      <c r="J64" s="27"/>
      <c r="K64" s="33"/>
      <c r="L64" s="33"/>
      <c r="M64" s="159"/>
      <c r="N64" s="159"/>
      <c r="O64" s="159"/>
      <c r="Q64" s="144" t="str">
        <f t="shared" si="21"/>
        <v>Sakytinio teksto produkavimo gebėjimų ugdymas(is) (anglų k.)</v>
      </c>
      <c r="R64" s="145"/>
      <c r="S64" s="145" t="b">
        <v>0</v>
      </c>
      <c r="T64" s="146">
        <f t="shared" si="19"/>
        <v>0</v>
      </c>
      <c r="U64" s="145"/>
      <c r="V64" s="146"/>
      <c r="W64" s="146"/>
      <c r="X64" s="146" t="str">
        <f t="shared" si="22"/>
        <v/>
      </c>
      <c r="Y64" s="146" t="str">
        <f t="shared" si="22"/>
        <v/>
      </c>
      <c r="AN64" s="2"/>
    </row>
    <row r="65" spans="1:40" ht="18" customHeight="1" x14ac:dyDescent="0.2">
      <c r="A65" s="92">
        <v>6</v>
      </c>
      <c r="B65" s="182" t="s">
        <v>82</v>
      </c>
      <c r="C65" s="183"/>
      <c r="D65" s="184"/>
      <c r="E65" s="14"/>
      <c r="F65" s="14"/>
      <c r="G65" s="14"/>
      <c r="H65" s="92" t="str">
        <f t="shared" si="20"/>
        <v/>
      </c>
      <c r="I65" s="92" t="str">
        <f t="shared" si="20"/>
        <v/>
      </c>
      <c r="J65" s="53"/>
      <c r="K65" s="33"/>
      <c r="L65" s="33"/>
      <c r="M65" s="159"/>
      <c r="N65" s="159"/>
      <c r="O65" s="159"/>
      <c r="Q65" s="144" t="str">
        <f t="shared" si="21"/>
        <v>Inžinerinė braižyba</v>
      </c>
      <c r="R65" s="145"/>
      <c r="S65" s="145" t="b">
        <v>0</v>
      </c>
      <c r="T65" s="146">
        <f t="shared" si="19"/>
        <v>0</v>
      </c>
      <c r="U65" s="145"/>
      <c r="V65" s="146"/>
      <c r="W65" s="146"/>
      <c r="X65" s="146" t="str">
        <f t="shared" si="22"/>
        <v/>
      </c>
      <c r="Y65" s="146" t="str">
        <f t="shared" si="22"/>
        <v/>
      </c>
      <c r="AN65" s="2"/>
    </row>
    <row r="66" spans="1:40" ht="24" customHeight="1" x14ac:dyDescent="0.2">
      <c r="A66" s="92">
        <v>7</v>
      </c>
      <c r="B66" s="179" t="s">
        <v>90</v>
      </c>
      <c r="C66" s="180"/>
      <c r="D66" s="181"/>
      <c r="E66" s="14"/>
      <c r="F66" s="14"/>
      <c r="G66" s="14"/>
      <c r="H66" s="92" t="str">
        <f t="shared" si="20"/>
        <v/>
      </c>
      <c r="I66" s="92" t="str">
        <f t="shared" si="20"/>
        <v/>
      </c>
      <c r="J66" s="53"/>
      <c r="K66" s="33"/>
      <c r="L66" s="33"/>
      <c r="M66" s="159"/>
      <c r="N66" s="159"/>
      <c r="O66" s="159"/>
      <c r="Q66" s="144" t="str">
        <f t="shared" si="21"/>
        <v>Duomenų tyrybos, programavimo ir saugaus elgesio pradmenys (įtrauktas į informatikos dalyką)</v>
      </c>
      <c r="R66" s="145"/>
      <c r="S66" s="145" t="b">
        <v>0</v>
      </c>
      <c r="T66" s="146">
        <f t="shared" si="19"/>
        <v>0</v>
      </c>
      <c r="U66" s="145"/>
      <c r="V66" s="146"/>
      <c r="W66" s="146"/>
      <c r="X66" s="146" t="str">
        <f t="shared" si="22"/>
        <v/>
      </c>
      <c r="Y66" s="146" t="str">
        <f t="shared" si="22"/>
        <v/>
      </c>
      <c r="AN66" s="2"/>
    </row>
    <row r="67" spans="1:40" ht="15" customHeight="1" x14ac:dyDescent="0.2">
      <c r="A67" s="92">
        <v>8</v>
      </c>
      <c r="B67" s="182" t="s">
        <v>83</v>
      </c>
      <c r="C67" s="183" t="s">
        <v>69</v>
      </c>
      <c r="D67" s="184"/>
      <c r="E67" s="17"/>
      <c r="F67" s="17"/>
      <c r="G67" s="17"/>
      <c r="H67" s="92" t="str">
        <f t="shared" si="20"/>
        <v/>
      </c>
      <c r="I67" s="92" t="str">
        <f t="shared" si="20"/>
        <v/>
      </c>
      <c r="J67" s="27"/>
      <c r="K67" s="33"/>
      <c r="L67" s="33"/>
      <c r="M67" s="4"/>
      <c r="N67" s="4"/>
      <c r="O67" s="4"/>
      <c r="Q67" s="144" t="str">
        <f t="shared" si="21"/>
        <v>VBE uždavinių sprendimas ir analizė</v>
      </c>
      <c r="R67" s="145"/>
      <c r="S67" s="145" t="b">
        <v>0</v>
      </c>
      <c r="T67" s="146">
        <f t="shared" si="19"/>
        <v>0</v>
      </c>
      <c r="U67" s="145"/>
      <c r="V67" s="146"/>
      <c r="W67" s="148"/>
      <c r="X67" s="146" t="str">
        <f t="shared" si="22"/>
        <v/>
      </c>
      <c r="Y67" s="146" t="str">
        <f t="shared" si="22"/>
        <v/>
      </c>
      <c r="AN67" s="2"/>
    </row>
    <row r="68" spans="1:40" ht="15" customHeight="1" x14ac:dyDescent="0.2">
      <c r="A68" s="92">
        <v>9</v>
      </c>
      <c r="B68" s="182" t="s">
        <v>100</v>
      </c>
      <c r="C68" s="183"/>
      <c r="D68" s="184"/>
      <c r="E68" s="17"/>
      <c r="F68" s="17"/>
      <c r="G68" s="17"/>
      <c r="H68" s="92" t="str">
        <f t="shared" si="20"/>
        <v/>
      </c>
      <c r="I68" s="92" t="str">
        <f t="shared" si="20"/>
        <v/>
      </c>
      <c r="J68" s="27"/>
      <c r="K68" s="33"/>
      <c r="L68" s="33"/>
      <c r="M68" s="4"/>
      <c r="N68" s="4"/>
      <c r="O68" s="4"/>
      <c r="Q68" s="144" t="str">
        <f t="shared" si="21"/>
        <v>Istorijos šaltinių nagrinėjimas</v>
      </c>
      <c r="R68" s="145"/>
      <c r="S68" s="145" t="b">
        <v>0</v>
      </c>
      <c r="T68" s="146">
        <f t="shared" si="19"/>
        <v>0</v>
      </c>
      <c r="U68" s="145"/>
      <c r="V68" s="146"/>
      <c r="W68" s="148"/>
      <c r="X68" s="146" t="str">
        <f t="shared" si="22"/>
        <v/>
      </c>
      <c r="Y68" s="146" t="str">
        <f t="shared" si="22"/>
        <v/>
      </c>
      <c r="AN68" s="2"/>
    </row>
    <row r="69" spans="1:40" ht="15" customHeight="1" x14ac:dyDescent="0.2">
      <c r="A69" s="92">
        <v>10</v>
      </c>
      <c r="B69" s="182" t="s">
        <v>84</v>
      </c>
      <c r="C69" s="183"/>
      <c r="D69" s="184"/>
      <c r="E69" s="17"/>
      <c r="F69" s="17"/>
      <c r="G69" s="17"/>
      <c r="H69" s="86" t="str">
        <f t="shared" si="20"/>
        <v/>
      </c>
      <c r="I69" s="86" t="str">
        <f t="shared" si="20"/>
        <v/>
      </c>
      <c r="J69" s="27"/>
      <c r="K69" s="33"/>
      <c r="L69" s="33"/>
      <c r="M69" s="4"/>
      <c r="N69" s="4"/>
      <c r="O69" s="4"/>
      <c r="Q69" s="144" t="str">
        <f t="shared" si="21"/>
        <v>Eksperimentinė fizika</v>
      </c>
      <c r="R69" s="145"/>
      <c r="S69" s="145" t="b">
        <v>0</v>
      </c>
      <c r="T69" s="146">
        <f t="shared" si="19"/>
        <v>0</v>
      </c>
      <c r="U69" s="145"/>
      <c r="V69" s="146"/>
      <c r="W69" s="148"/>
      <c r="X69" s="146" t="str">
        <f t="shared" si="22"/>
        <v/>
      </c>
      <c r="Y69" s="146" t="str">
        <f t="shared" si="22"/>
        <v/>
      </c>
      <c r="AN69" s="2"/>
    </row>
    <row r="70" spans="1:40" ht="17.25" customHeight="1" x14ac:dyDescent="0.2">
      <c r="A70" s="92">
        <v>11</v>
      </c>
      <c r="B70" s="182" t="s">
        <v>99</v>
      </c>
      <c r="C70" s="183"/>
      <c r="D70" s="184"/>
      <c r="E70" s="17"/>
      <c r="F70" s="17"/>
      <c r="G70" s="17"/>
      <c r="H70" s="86" t="str">
        <f t="shared" si="20"/>
        <v/>
      </c>
      <c r="I70" s="86" t="str">
        <f t="shared" si="20"/>
        <v/>
      </c>
      <c r="J70" s="27"/>
      <c r="K70" s="33"/>
      <c r="L70" s="33"/>
      <c r="M70" s="4"/>
      <c r="N70" s="4"/>
      <c r="O70" s="4"/>
      <c r="Q70" s="144" t="str">
        <f t="shared" si="21"/>
        <v>Kompozitinės medžiagos (chemija)</v>
      </c>
      <c r="R70" s="145"/>
      <c r="S70" s="145" t="b">
        <v>0</v>
      </c>
      <c r="T70" s="146">
        <f t="shared" si="19"/>
        <v>0</v>
      </c>
      <c r="U70" s="145"/>
      <c r="V70" s="146"/>
      <c r="W70" s="148"/>
      <c r="X70" s="146" t="str">
        <f t="shared" si="22"/>
        <v/>
      </c>
      <c r="Y70" s="146" t="str">
        <f t="shared" si="22"/>
        <v/>
      </c>
      <c r="AN70" s="2"/>
    </row>
    <row r="71" spans="1:40" ht="17.25" customHeight="1" x14ac:dyDescent="0.2">
      <c r="A71" s="92">
        <v>12</v>
      </c>
      <c r="B71" s="182" t="s">
        <v>102</v>
      </c>
      <c r="C71" s="183"/>
      <c r="D71" s="184"/>
      <c r="E71" s="137"/>
      <c r="F71" s="138"/>
      <c r="G71" s="17"/>
      <c r="H71" s="86" t="str">
        <f t="shared" si="20"/>
        <v/>
      </c>
      <c r="I71" s="86" t="str">
        <f t="shared" si="20"/>
        <v/>
      </c>
      <c r="J71" s="104"/>
      <c r="K71" s="33"/>
      <c r="L71" s="33"/>
      <c r="M71" s="4"/>
      <c r="N71" s="4"/>
      <c r="O71" s="4"/>
      <c r="Q71" s="144" t="str">
        <f t="shared" si="21"/>
        <v>Eksperimentinė chemija</v>
      </c>
      <c r="R71" s="145"/>
      <c r="S71" s="145" t="b">
        <v>0</v>
      </c>
      <c r="T71" s="146">
        <f t="shared" si="19"/>
        <v>0</v>
      </c>
      <c r="U71" s="145"/>
      <c r="V71" s="146"/>
      <c r="W71" s="148"/>
      <c r="X71" s="146" t="str">
        <f t="shared" si="22"/>
        <v/>
      </c>
      <c r="Y71" s="146" t="str">
        <f t="shared" si="22"/>
        <v/>
      </c>
      <c r="AN71" s="2"/>
    </row>
    <row r="72" spans="1:40" ht="13.5" customHeight="1" x14ac:dyDescent="0.2">
      <c r="A72" s="92">
        <v>13</v>
      </c>
      <c r="B72" s="182" t="s">
        <v>94</v>
      </c>
      <c r="C72" s="183"/>
      <c r="D72" s="184"/>
      <c r="E72" s="17"/>
      <c r="F72" s="17"/>
      <c r="G72" s="17"/>
      <c r="H72" s="127" t="str">
        <f t="shared" si="20"/>
        <v/>
      </c>
      <c r="I72" s="127" t="str">
        <f t="shared" si="20"/>
        <v/>
      </c>
      <c r="J72" s="27"/>
      <c r="K72" s="33"/>
      <c r="L72" s="33"/>
      <c r="M72" s="4"/>
      <c r="N72" s="4"/>
      <c r="O72" s="4"/>
      <c r="Q72" s="144" t="str">
        <f t="shared" si="21"/>
        <v>Eksperimentinė biologija</v>
      </c>
      <c r="R72" s="145"/>
      <c r="S72" s="145" t="b">
        <v>0</v>
      </c>
      <c r="T72" s="146">
        <f t="shared" si="19"/>
        <v>0</v>
      </c>
      <c r="U72" s="145"/>
      <c r="V72" s="146"/>
      <c r="W72" s="148"/>
      <c r="X72" s="146" t="str">
        <f t="shared" si="22"/>
        <v/>
      </c>
      <c r="Y72" s="146" t="str">
        <f t="shared" si="22"/>
        <v/>
      </c>
      <c r="AN72" s="2"/>
    </row>
    <row r="73" spans="1:40" ht="6.75" customHeight="1" x14ac:dyDescent="0.2">
      <c r="A73" s="85"/>
      <c r="B73" s="20"/>
      <c r="C73" s="122"/>
      <c r="D73" s="122"/>
      <c r="E73" s="41"/>
      <c r="F73" s="41"/>
      <c r="G73" s="41"/>
      <c r="H73" s="42"/>
      <c r="I73" s="42"/>
      <c r="J73" s="43"/>
      <c r="K73" s="33"/>
      <c r="L73" s="33"/>
      <c r="M73" s="4"/>
      <c r="N73" s="4"/>
      <c r="O73" s="4"/>
      <c r="Q73" s="144"/>
      <c r="R73" s="145"/>
      <c r="S73" s="145"/>
      <c r="T73" s="146"/>
      <c r="U73" s="145"/>
      <c r="V73" s="148"/>
      <c r="W73" s="148"/>
      <c r="X73" s="146"/>
      <c r="Y73" s="146"/>
      <c r="AN73" s="2"/>
    </row>
    <row r="74" spans="1:40" ht="9" customHeight="1" x14ac:dyDescent="0.2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66"/>
      <c r="L74" s="66"/>
      <c r="M74" s="6"/>
      <c r="N74" s="6"/>
      <c r="O74" s="6"/>
      <c r="T74" s="24"/>
      <c r="V74" s="24"/>
      <c r="W74" s="154">
        <f>SUM((T12:T41),(T43:T54))</f>
        <v>0</v>
      </c>
      <c r="X74" s="24">
        <f>SUM(X12:X72)</f>
        <v>0</v>
      </c>
      <c r="Y74" s="24">
        <f>SUM(Y12:Y72)</f>
        <v>0</v>
      </c>
      <c r="AN74" s="2"/>
    </row>
    <row r="75" spans="1:40" ht="5.25" customHeight="1" x14ac:dyDescent="0.2">
      <c r="A75" s="20"/>
      <c r="B75" s="79"/>
      <c r="C75" s="79"/>
      <c r="D75" s="79"/>
      <c r="E75" s="41"/>
      <c r="F75" s="41"/>
      <c r="G75" s="41"/>
      <c r="H75" s="42"/>
      <c r="I75" s="42"/>
      <c r="J75" s="43"/>
      <c r="K75" s="70"/>
      <c r="L75" s="70"/>
      <c r="M75" s="4"/>
      <c r="N75" s="4"/>
      <c r="O75" s="4"/>
      <c r="T75" s="24"/>
      <c r="V75" s="118"/>
      <c r="W75" s="118"/>
      <c r="X75" s="24"/>
      <c r="Y75" s="24"/>
    </row>
    <row r="76" spans="1:40" ht="15" customHeight="1" x14ac:dyDescent="0.2">
      <c r="C76" s="28" t="s">
        <v>0</v>
      </c>
      <c r="D76" s="1">
        <f>N3</f>
        <v>0</v>
      </c>
      <c r="E76" s="29"/>
      <c r="F76" s="29"/>
      <c r="G76" s="29"/>
      <c r="H76" s="29"/>
      <c r="I76" s="29"/>
      <c r="J76" s="29"/>
      <c r="K76" s="71"/>
      <c r="L76" s="71"/>
      <c r="M76" s="125"/>
      <c r="N76" s="6"/>
      <c r="O76" s="6"/>
      <c r="Q76" s="116"/>
      <c r="R76" s="24"/>
    </row>
    <row r="77" spans="1:40" ht="7.15" customHeight="1" x14ac:dyDescent="0.2">
      <c r="A77" s="208"/>
      <c r="B77" s="209"/>
      <c r="D77" s="79"/>
      <c r="E77" s="31"/>
      <c r="F77" s="31"/>
      <c r="G77" s="31"/>
      <c r="H77" s="31"/>
      <c r="I77" s="31"/>
      <c r="J77" s="31"/>
      <c r="M77" s="6"/>
      <c r="N77" s="6"/>
      <c r="O77" s="6"/>
      <c r="Q77" s="116"/>
      <c r="R77" s="24"/>
    </row>
    <row r="78" spans="1:40" ht="15" customHeight="1" x14ac:dyDescent="0.2">
      <c r="A78" s="82"/>
      <c r="B78" s="83"/>
      <c r="C78" s="28" t="s">
        <v>58</v>
      </c>
      <c r="D78" s="1">
        <f>N5</f>
        <v>0</v>
      </c>
      <c r="E78" s="32"/>
      <c r="F78" s="32"/>
      <c r="G78" s="32"/>
      <c r="H78" s="32"/>
      <c r="I78" s="32"/>
      <c r="J78" s="32"/>
      <c r="M78" s="6"/>
      <c r="N78" s="6"/>
      <c r="O78" s="6"/>
      <c r="Q78" s="116"/>
      <c r="R78" s="24"/>
    </row>
    <row r="79" spans="1:40" ht="7.15" customHeight="1" x14ac:dyDescent="0.2">
      <c r="A79" s="208"/>
      <c r="B79" s="209"/>
      <c r="D79" s="79"/>
      <c r="E79" s="31"/>
      <c r="F79" s="31"/>
      <c r="G79" s="31"/>
      <c r="H79" s="31"/>
      <c r="I79" s="31"/>
      <c r="J79" s="31"/>
      <c r="M79" s="6"/>
      <c r="N79" s="6"/>
      <c r="O79" s="6"/>
      <c r="Q79" s="116"/>
      <c r="R79" s="24"/>
    </row>
    <row r="80" spans="1:40" ht="15" customHeight="1" x14ac:dyDescent="0.2">
      <c r="A80" s="82"/>
      <c r="B80" s="83"/>
      <c r="C80" s="28" t="s">
        <v>59</v>
      </c>
      <c r="D80" s="1">
        <f>N7</f>
        <v>0</v>
      </c>
      <c r="E80" s="32"/>
      <c r="F80" s="32"/>
      <c r="G80" s="32"/>
      <c r="H80" s="32"/>
      <c r="I80" s="32"/>
      <c r="J80" s="32"/>
      <c r="M80" s="6"/>
      <c r="N80" s="6"/>
      <c r="O80" s="6"/>
      <c r="Q80" s="116"/>
      <c r="R80" s="24"/>
    </row>
    <row r="81" spans="1:94" ht="15" customHeight="1" x14ac:dyDescent="0.2">
      <c r="B81" s="30"/>
      <c r="C81" s="3"/>
      <c r="D81" s="31"/>
      <c r="E81" s="31"/>
      <c r="F81" s="31"/>
      <c r="G81" s="31"/>
      <c r="H81" s="31"/>
      <c r="I81" s="31"/>
      <c r="J81" s="31"/>
      <c r="M81" s="6"/>
      <c r="N81" s="6"/>
      <c r="O81" s="6"/>
      <c r="Q81" s="116"/>
    </row>
    <row r="82" spans="1:94" ht="15" customHeight="1" x14ac:dyDescent="0.2">
      <c r="B82" s="28"/>
      <c r="C82" s="10"/>
      <c r="D82" s="31"/>
      <c r="E82" s="31"/>
      <c r="F82" s="31"/>
      <c r="G82" s="210"/>
      <c r="H82" s="210"/>
      <c r="I82" s="211"/>
      <c r="J82" s="210"/>
      <c r="K82" s="212"/>
      <c r="L82" s="72"/>
      <c r="M82" s="6"/>
      <c r="N82" s="6"/>
      <c r="O82" s="6"/>
      <c r="Q82" s="116"/>
    </row>
    <row r="83" spans="1:94" ht="15" customHeight="1" x14ac:dyDescent="0.2">
      <c r="B83" s="34">
        <f ca="1">TODAY()</f>
        <v>45748</v>
      </c>
      <c r="D83" s="35"/>
      <c r="G83" s="35"/>
      <c r="H83" s="35"/>
      <c r="I83" s="35"/>
      <c r="J83" s="35"/>
      <c r="K83" s="2"/>
      <c r="M83" s="6"/>
      <c r="N83" s="6"/>
      <c r="O83" s="6"/>
    </row>
    <row r="84" spans="1:94" ht="15" customHeight="1" x14ac:dyDescent="0.2">
      <c r="B84" s="24" t="s">
        <v>28</v>
      </c>
      <c r="D84" s="24" t="s">
        <v>39</v>
      </c>
      <c r="G84" s="75"/>
      <c r="H84" s="84"/>
      <c r="I84" s="84" t="s">
        <v>42</v>
      </c>
      <c r="J84" s="84"/>
      <c r="K84" s="24"/>
      <c r="M84" s="6"/>
      <c r="N84" s="6"/>
      <c r="O84" s="6"/>
    </row>
    <row r="85" spans="1:94" ht="6.75" customHeight="1" x14ac:dyDescent="0.2">
      <c r="A85" s="98"/>
      <c r="B85" s="36"/>
      <c r="C85" s="35"/>
      <c r="M85" s="6"/>
      <c r="N85" s="6"/>
      <c r="O85" s="6"/>
    </row>
    <row r="86" spans="1:94" s="77" customFormat="1" ht="10.5" customHeight="1" x14ac:dyDescent="0.2">
      <c r="A86" s="99" t="s">
        <v>38</v>
      </c>
      <c r="B86" s="47"/>
      <c r="C86" s="46"/>
      <c r="D86" s="46"/>
      <c r="E86" s="46"/>
      <c r="F86" s="46"/>
      <c r="G86" s="46"/>
      <c r="H86" s="46"/>
      <c r="I86" s="46"/>
      <c r="J86" s="46"/>
      <c r="K86" s="73"/>
      <c r="L86" s="73"/>
      <c r="M86" s="99"/>
      <c r="N86" s="99"/>
      <c r="O86" s="99"/>
      <c r="P86" s="99"/>
      <c r="Q86" s="117"/>
      <c r="R86" s="46"/>
      <c r="S86" s="46"/>
      <c r="T86" s="46"/>
      <c r="U86" s="46"/>
      <c r="V86" s="46"/>
      <c r="W86" s="47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</row>
    <row r="87" spans="1:94" ht="24.4" hidden="1" customHeight="1" x14ac:dyDescent="0.2">
      <c r="K87" s="2"/>
      <c r="L87" s="2"/>
      <c r="M87" s="6"/>
      <c r="N87" s="6"/>
      <c r="O87" s="6"/>
    </row>
    <row r="88" spans="1:94" ht="24.4" hidden="1" customHeight="1" x14ac:dyDescent="0.2">
      <c r="K88" s="2"/>
      <c r="L88" s="2"/>
      <c r="M88" s="6"/>
      <c r="N88" s="6"/>
      <c r="O88" s="6"/>
    </row>
    <row r="89" spans="1:94" ht="24.4" hidden="1" customHeight="1" x14ac:dyDescent="0.2">
      <c r="K89" s="2"/>
      <c r="L89" s="2"/>
      <c r="M89" s="6"/>
      <c r="N89" s="6"/>
      <c r="O89" s="6"/>
    </row>
    <row r="90" spans="1:94" ht="24.4" hidden="1" customHeight="1" x14ac:dyDescent="0.2">
      <c r="K90" s="2"/>
      <c r="L90" s="2"/>
      <c r="M90" s="6"/>
      <c r="N90" s="6"/>
      <c r="O90" s="6"/>
    </row>
    <row r="91" spans="1:94" ht="24.4" hidden="1" customHeight="1" x14ac:dyDescent="0.2">
      <c r="K91" s="2"/>
      <c r="L91" s="2"/>
      <c r="M91" s="6"/>
      <c r="N91" s="6"/>
      <c r="O91" s="6"/>
    </row>
    <row r="92" spans="1:94" ht="24.4" hidden="1" customHeight="1" x14ac:dyDescent="0.2">
      <c r="K92" s="2"/>
      <c r="L92" s="2"/>
      <c r="M92" s="6"/>
      <c r="N92" s="6"/>
      <c r="O92" s="6"/>
    </row>
    <row r="93" spans="1:94" ht="24.4" hidden="1" customHeight="1" x14ac:dyDescent="0.2">
      <c r="K93" s="2"/>
      <c r="L93" s="2"/>
      <c r="M93" s="6"/>
      <c r="N93" s="6"/>
      <c r="O93" s="6"/>
    </row>
    <row r="94" spans="1:94" ht="24.4" hidden="1" customHeight="1" x14ac:dyDescent="0.2">
      <c r="K94" s="2"/>
      <c r="L94" s="2"/>
      <c r="M94" s="6"/>
      <c r="N94" s="6"/>
      <c r="O94" s="6"/>
    </row>
    <row r="95" spans="1:94" ht="24.4" hidden="1" customHeight="1" x14ac:dyDescent="0.2">
      <c r="K95" s="2"/>
      <c r="L95" s="2"/>
      <c r="M95" s="6"/>
      <c r="N95" s="6"/>
      <c r="O95" s="6"/>
    </row>
    <row r="96" spans="1:94" ht="24.4" hidden="1" customHeight="1" x14ac:dyDescent="0.2">
      <c r="K96" s="2"/>
      <c r="L96" s="2"/>
      <c r="M96" s="6"/>
      <c r="N96" s="6"/>
      <c r="O96" s="6"/>
    </row>
    <row r="97" spans="11:15" ht="24.4" hidden="1" customHeight="1" x14ac:dyDescent="0.2">
      <c r="K97" s="2"/>
      <c r="L97" s="2"/>
      <c r="M97" s="6"/>
      <c r="N97" s="6"/>
      <c r="O97" s="6"/>
    </row>
    <row r="98" spans="11:15" ht="24.4" hidden="1" customHeight="1" x14ac:dyDescent="0.2">
      <c r="K98" s="2"/>
      <c r="L98" s="2"/>
      <c r="M98" s="6"/>
      <c r="N98" s="6"/>
      <c r="O98" s="6"/>
    </row>
    <row r="99" spans="11:15" ht="24.4" hidden="1" customHeight="1" x14ac:dyDescent="0.2">
      <c r="K99" s="2"/>
      <c r="L99" s="2"/>
      <c r="M99" s="6"/>
      <c r="N99" s="6"/>
      <c r="O99" s="6"/>
    </row>
    <row r="100" spans="11:15" ht="24.4" hidden="1" customHeight="1" x14ac:dyDescent="0.2">
      <c r="K100" s="2"/>
      <c r="L100" s="2"/>
      <c r="M100" s="6"/>
      <c r="N100" s="6"/>
      <c r="O100" s="6"/>
    </row>
    <row r="101" spans="11:15" ht="24.4" hidden="1" customHeight="1" x14ac:dyDescent="0.2">
      <c r="K101" s="2"/>
      <c r="L101" s="2"/>
      <c r="M101" s="6"/>
      <c r="N101" s="6"/>
      <c r="O101" s="6"/>
    </row>
    <row r="102" spans="11:15" ht="24.4" hidden="1" customHeight="1" x14ac:dyDescent="0.2">
      <c r="K102" s="2"/>
      <c r="L102" s="2"/>
      <c r="M102" s="6"/>
      <c r="N102" s="6"/>
      <c r="O102" s="6"/>
    </row>
    <row r="103" spans="11:15" ht="24.4" hidden="1" customHeight="1" x14ac:dyDescent="0.2">
      <c r="K103" s="2"/>
      <c r="L103" s="2"/>
      <c r="M103" s="6"/>
      <c r="N103" s="6"/>
      <c r="O103" s="6"/>
    </row>
    <row r="104" spans="11:15" ht="24.4" hidden="1" customHeight="1" x14ac:dyDescent="0.2">
      <c r="K104" s="2"/>
      <c r="L104" s="2"/>
      <c r="M104" s="6"/>
      <c r="N104" s="6"/>
      <c r="O104" s="6"/>
    </row>
    <row r="105" spans="11:15" ht="24.4" hidden="1" customHeight="1" x14ac:dyDescent="0.2">
      <c r="K105" s="2"/>
      <c r="L105" s="2"/>
      <c r="M105" s="6"/>
      <c r="N105" s="6"/>
      <c r="O105" s="6"/>
    </row>
    <row r="106" spans="11:15" ht="24.4" hidden="1" customHeight="1" x14ac:dyDescent="0.2">
      <c r="K106" s="2"/>
      <c r="L106" s="2"/>
      <c r="M106" s="6"/>
      <c r="N106" s="6"/>
      <c r="O106" s="6"/>
    </row>
    <row r="107" spans="11:15" ht="24.4" hidden="1" customHeight="1" x14ac:dyDescent="0.2">
      <c r="K107" s="2"/>
      <c r="L107" s="2"/>
      <c r="M107" s="6"/>
      <c r="N107" s="6"/>
      <c r="O107" s="6"/>
    </row>
    <row r="108" spans="11:15" ht="24.4" hidden="1" customHeight="1" x14ac:dyDescent="0.2">
      <c r="K108" s="2"/>
      <c r="L108" s="2"/>
      <c r="M108" s="6"/>
      <c r="N108" s="6"/>
      <c r="O108" s="6"/>
    </row>
    <row r="109" spans="11:15" ht="24.4" hidden="1" customHeight="1" x14ac:dyDescent="0.2">
      <c r="K109" s="2"/>
      <c r="L109" s="2"/>
      <c r="M109" s="6"/>
      <c r="N109" s="6"/>
      <c r="O109" s="6"/>
    </row>
    <row r="110" spans="11:15" ht="24.4" hidden="1" customHeight="1" x14ac:dyDescent="0.2">
      <c r="K110" s="2"/>
      <c r="L110" s="2"/>
      <c r="M110" s="6"/>
      <c r="N110" s="6"/>
      <c r="O110" s="6"/>
    </row>
    <row r="111" spans="11:15" ht="24.4" hidden="1" customHeight="1" x14ac:dyDescent="0.2">
      <c r="K111" s="2"/>
      <c r="L111" s="2"/>
      <c r="M111" s="6"/>
      <c r="N111" s="6"/>
      <c r="O111" s="6"/>
    </row>
    <row r="112" spans="11:15" ht="24.4" hidden="1" customHeight="1" x14ac:dyDescent="0.2">
      <c r="K112" s="2"/>
      <c r="L112" s="2"/>
      <c r="M112" s="6"/>
      <c r="N112" s="6"/>
      <c r="O112" s="6"/>
    </row>
    <row r="113" spans="11:15" ht="24.4" hidden="1" customHeight="1" x14ac:dyDescent="0.2">
      <c r="K113" s="2"/>
      <c r="L113" s="2"/>
      <c r="M113" s="6"/>
      <c r="N113" s="6"/>
      <c r="O113" s="6"/>
    </row>
    <row r="114" spans="11:15" ht="24.4" hidden="1" customHeight="1" x14ac:dyDescent="0.2">
      <c r="K114" s="2"/>
      <c r="L114" s="2"/>
      <c r="M114" s="6"/>
      <c r="N114" s="6"/>
      <c r="O114" s="6"/>
    </row>
    <row r="115" spans="11:15" ht="24.4" hidden="1" customHeight="1" x14ac:dyDescent="0.2">
      <c r="K115" s="2"/>
      <c r="L115" s="2"/>
      <c r="M115" s="6"/>
      <c r="N115" s="6"/>
      <c r="O115" s="6"/>
    </row>
    <row r="116" spans="11:15" ht="24.4" hidden="1" customHeight="1" x14ac:dyDescent="0.2">
      <c r="K116" s="2"/>
      <c r="L116" s="2"/>
      <c r="M116" s="6"/>
      <c r="N116" s="6"/>
      <c r="O116" s="6"/>
    </row>
    <row r="117" spans="11:15" ht="24.4" hidden="1" customHeight="1" x14ac:dyDescent="0.2">
      <c r="K117" s="2"/>
      <c r="L117" s="2"/>
      <c r="M117" s="6"/>
      <c r="N117" s="6"/>
      <c r="O117" s="6"/>
    </row>
    <row r="118" spans="11:15" ht="24.4" hidden="1" customHeight="1" x14ac:dyDescent="0.2">
      <c r="K118" s="2"/>
      <c r="L118" s="2"/>
      <c r="M118" s="6"/>
      <c r="N118" s="6"/>
      <c r="O118" s="6"/>
    </row>
    <row r="119" spans="11:15" ht="24.4" hidden="1" customHeight="1" x14ac:dyDescent="0.2">
      <c r="K119" s="2"/>
      <c r="L119" s="2"/>
      <c r="M119" s="6"/>
      <c r="N119" s="6"/>
      <c r="O119" s="6"/>
    </row>
    <row r="120" spans="11:15" ht="24.4" hidden="1" customHeight="1" x14ac:dyDescent="0.2">
      <c r="K120" s="2"/>
      <c r="L120" s="2"/>
      <c r="M120" s="6"/>
      <c r="N120" s="6"/>
      <c r="O120" s="6"/>
    </row>
    <row r="121" spans="11:15" ht="24.4" hidden="1" customHeight="1" x14ac:dyDescent="0.2">
      <c r="K121" s="2"/>
      <c r="L121" s="2"/>
      <c r="M121" s="6"/>
      <c r="N121" s="6"/>
      <c r="O121" s="6"/>
    </row>
    <row r="122" spans="11:15" ht="24.4" hidden="1" customHeight="1" x14ac:dyDescent="0.2">
      <c r="K122" s="2"/>
      <c r="L122" s="2"/>
      <c r="M122" s="6"/>
      <c r="N122" s="6"/>
      <c r="O122" s="6"/>
    </row>
    <row r="123" spans="11:15" ht="24.4" hidden="1" customHeight="1" x14ac:dyDescent="0.2">
      <c r="K123" s="2"/>
      <c r="L123" s="2"/>
      <c r="M123" s="6"/>
      <c r="N123" s="6"/>
      <c r="O123" s="6"/>
    </row>
    <row r="124" spans="11:15" ht="24.4" hidden="1" customHeight="1" x14ac:dyDescent="0.2">
      <c r="K124" s="2"/>
      <c r="L124" s="2"/>
      <c r="M124" s="6"/>
      <c r="N124" s="6"/>
      <c r="O124" s="6"/>
    </row>
    <row r="125" spans="11:15" ht="24.4" hidden="1" customHeight="1" x14ac:dyDescent="0.2">
      <c r="K125" s="2"/>
      <c r="L125" s="2"/>
      <c r="M125" s="6"/>
      <c r="N125" s="6"/>
      <c r="O125" s="6"/>
    </row>
    <row r="126" spans="11:15" ht="24.4" hidden="1" customHeight="1" x14ac:dyDescent="0.2">
      <c r="K126" s="2"/>
      <c r="L126" s="2"/>
      <c r="M126" s="6"/>
      <c r="N126" s="6"/>
      <c r="O126" s="6"/>
    </row>
    <row r="127" spans="11:15" ht="24.4" hidden="1" customHeight="1" x14ac:dyDescent="0.2">
      <c r="K127" s="2"/>
      <c r="L127" s="2"/>
      <c r="M127" s="6"/>
      <c r="N127" s="6"/>
      <c r="O127" s="6"/>
    </row>
    <row r="128" spans="11:15" ht="24.4" hidden="1" customHeight="1" x14ac:dyDescent="0.2">
      <c r="K128" s="2"/>
      <c r="L128" s="2"/>
      <c r="M128" s="6"/>
      <c r="N128" s="6"/>
      <c r="O128" s="6"/>
    </row>
    <row r="129" spans="11:15" ht="24.4" hidden="1" customHeight="1" x14ac:dyDescent="0.2">
      <c r="K129" s="2"/>
      <c r="L129" s="2"/>
      <c r="M129" s="6"/>
      <c r="N129" s="6"/>
      <c r="O129" s="6"/>
    </row>
    <row r="130" spans="11:15" ht="24.4" hidden="1" customHeight="1" x14ac:dyDescent="0.2">
      <c r="K130" s="2"/>
      <c r="L130" s="2"/>
      <c r="M130" s="6"/>
      <c r="N130" s="6"/>
      <c r="O130" s="6"/>
    </row>
    <row r="131" spans="11:15" ht="24.4" hidden="1" customHeight="1" x14ac:dyDescent="0.2">
      <c r="K131" s="2"/>
      <c r="L131" s="2"/>
      <c r="M131" s="6"/>
      <c r="N131" s="6"/>
      <c r="O131" s="6"/>
    </row>
    <row r="132" spans="11:15" ht="24.4" hidden="1" customHeight="1" x14ac:dyDescent="0.2">
      <c r="K132" s="2"/>
      <c r="L132" s="2"/>
      <c r="M132" s="6"/>
      <c r="N132" s="6"/>
      <c r="O132" s="6"/>
    </row>
    <row r="133" spans="11:15" ht="24.4" hidden="1" customHeight="1" x14ac:dyDescent="0.2">
      <c r="K133" s="2"/>
      <c r="L133" s="2"/>
      <c r="M133" s="6"/>
      <c r="N133" s="6"/>
      <c r="O133" s="6"/>
    </row>
    <row r="134" spans="11:15" ht="24.4" hidden="1" customHeight="1" x14ac:dyDescent="0.2">
      <c r="K134" s="2"/>
      <c r="L134" s="2"/>
      <c r="M134" s="6"/>
      <c r="N134" s="6"/>
      <c r="O134" s="6"/>
    </row>
    <row r="135" spans="11:15" ht="24.4" hidden="1" customHeight="1" x14ac:dyDescent="0.2">
      <c r="K135" s="2"/>
      <c r="L135" s="2"/>
      <c r="M135" s="6"/>
      <c r="N135" s="6"/>
      <c r="O135" s="6"/>
    </row>
    <row r="136" spans="11:15" ht="24.4" hidden="1" customHeight="1" x14ac:dyDescent="0.2">
      <c r="K136" s="2"/>
      <c r="L136" s="2"/>
      <c r="M136" s="6"/>
      <c r="N136" s="6"/>
      <c r="O136" s="6"/>
    </row>
    <row r="137" spans="11:15" ht="24.4" hidden="1" customHeight="1" x14ac:dyDescent="0.2">
      <c r="K137" s="2"/>
      <c r="L137" s="2"/>
      <c r="M137" s="6"/>
      <c r="N137" s="6"/>
      <c r="O137" s="6"/>
    </row>
    <row r="138" spans="11:15" ht="24.4" hidden="1" customHeight="1" x14ac:dyDescent="0.2">
      <c r="K138" s="2"/>
      <c r="L138" s="2"/>
      <c r="M138" s="6"/>
      <c r="N138" s="6"/>
      <c r="O138" s="6"/>
    </row>
    <row r="139" spans="11:15" ht="24.4" hidden="1" customHeight="1" x14ac:dyDescent="0.2">
      <c r="K139" s="2"/>
      <c r="L139" s="2"/>
      <c r="M139" s="6"/>
      <c r="N139" s="6"/>
      <c r="O139" s="6"/>
    </row>
    <row r="140" spans="11:15" ht="24.4" hidden="1" customHeight="1" x14ac:dyDescent="0.2">
      <c r="K140" s="2"/>
      <c r="L140" s="2"/>
      <c r="M140" s="6"/>
      <c r="N140" s="6"/>
      <c r="O140" s="6"/>
    </row>
    <row r="141" spans="11:15" ht="24.4" hidden="1" customHeight="1" x14ac:dyDescent="0.2">
      <c r="K141" s="2"/>
      <c r="L141" s="2"/>
      <c r="M141" s="6"/>
      <c r="N141" s="6"/>
      <c r="O141" s="6"/>
    </row>
    <row r="142" spans="11:15" ht="24.4" hidden="1" customHeight="1" x14ac:dyDescent="0.2">
      <c r="K142" s="2"/>
      <c r="L142" s="2"/>
      <c r="M142" s="6"/>
      <c r="N142" s="6"/>
      <c r="O142" s="6"/>
    </row>
    <row r="143" spans="11:15" ht="24.4" hidden="1" customHeight="1" x14ac:dyDescent="0.2">
      <c r="K143" s="2"/>
      <c r="L143" s="2"/>
      <c r="M143" s="6"/>
      <c r="N143" s="6"/>
      <c r="O143" s="6"/>
    </row>
    <row r="144" spans="11:15" ht="24.4" hidden="1" customHeight="1" x14ac:dyDescent="0.2">
      <c r="K144" s="2"/>
      <c r="L144" s="2"/>
      <c r="M144" s="6"/>
      <c r="N144" s="6"/>
      <c r="O144" s="6"/>
    </row>
    <row r="145" spans="11:15" ht="24.4" hidden="1" customHeight="1" x14ac:dyDescent="0.2">
      <c r="K145" s="2"/>
      <c r="L145" s="2"/>
      <c r="M145" s="6"/>
      <c r="N145" s="6"/>
      <c r="O145" s="6"/>
    </row>
    <row r="146" spans="11:15" ht="24.4" hidden="1" customHeight="1" x14ac:dyDescent="0.2">
      <c r="K146" s="2"/>
      <c r="L146" s="2"/>
      <c r="M146" s="6"/>
      <c r="N146" s="6"/>
      <c r="O146" s="6"/>
    </row>
    <row r="147" spans="11:15" ht="24.4" hidden="1" customHeight="1" x14ac:dyDescent="0.2">
      <c r="K147" s="2"/>
      <c r="L147" s="2"/>
      <c r="M147" s="6"/>
      <c r="N147" s="6"/>
      <c r="O147" s="6"/>
    </row>
    <row r="148" spans="11:15" ht="24.4" hidden="1" customHeight="1" x14ac:dyDescent="0.2">
      <c r="K148" s="2"/>
      <c r="L148" s="2"/>
      <c r="M148" s="6"/>
      <c r="N148" s="6"/>
      <c r="O148" s="6"/>
    </row>
    <row r="149" spans="11:15" ht="24.4" hidden="1" customHeight="1" x14ac:dyDescent="0.2">
      <c r="K149" s="2"/>
      <c r="L149" s="2"/>
      <c r="M149" s="6"/>
      <c r="N149" s="6"/>
      <c r="O149" s="6"/>
    </row>
    <row r="150" spans="11:15" ht="24.4" hidden="1" customHeight="1" x14ac:dyDescent="0.2">
      <c r="K150" s="2"/>
      <c r="L150" s="2"/>
      <c r="M150" s="6"/>
      <c r="N150" s="6"/>
      <c r="O150" s="6"/>
    </row>
    <row r="151" spans="11:15" ht="24.4" hidden="1" customHeight="1" x14ac:dyDescent="0.2">
      <c r="K151" s="2"/>
      <c r="L151" s="2"/>
      <c r="M151" s="6"/>
      <c r="N151" s="6"/>
      <c r="O151" s="6"/>
    </row>
    <row r="152" spans="11:15" ht="24.4" hidden="1" customHeight="1" x14ac:dyDescent="0.2">
      <c r="K152" s="2"/>
      <c r="L152" s="2"/>
      <c r="M152" s="6"/>
      <c r="N152" s="6"/>
      <c r="O152" s="6"/>
    </row>
    <row r="153" spans="11:15" ht="24.4" hidden="1" customHeight="1" x14ac:dyDescent="0.2">
      <c r="K153" s="2"/>
      <c r="L153" s="2"/>
      <c r="M153" s="6"/>
      <c r="N153" s="6"/>
      <c r="O153" s="6"/>
    </row>
    <row r="154" spans="11:15" ht="24.4" hidden="1" customHeight="1" x14ac:dyDescent="0.2">
      <c r="K154" s="2"/>
      <c r="L154" s="2"/>
      <c r="M154" s="6"/>
      <c r="N154" s="6"/>
      <c r="O154" s="6"/>
    </row>
    <row r="155" spans="11:15" ht="24.4" hidden="1" customHeight="1" x14ac:dyDescent="0.2">
      <c r="K155" s="2"/>
      <c r="L155" s="2"/>
      <c r="M155" s="6"/>
      <c r="N155" s="6"/>
      <c r="O155" s="6"/>
    </row>
    <row r="156" spans="11:15" ht="24.4" hidden="1" customHeight="1" x14ac:dyDescent="0.2">
      <c r="K156" s="2"/>
      <c r="L156" s="2"/>
      <c r="M156" s="6"/>
      <c r="N156" s="6"/>
      <c r="O156" s="6"/>
    </row>
    <row r="157" spans="11:15" ht="24.4" hidden="1" customHeight="1" x14ac:dyDescent="0.2">
      <c r="K157" s="2"/>
      <c r="L157" s="2"/>
      <c r="M157" s="6"/>
      <c r="N157" s="6"/>
      <c r="O157" s="6"/>
    </row>
    <row r="158" spans="11:15" ht="24.4" hidden="1" customHeight="1" x14ac:dyDescent="0.2">
      <c r="K158" s="2"/>
      <c r="L158" s="2"/>
      <c r="M158" s="6"/>
      <c r="N158" s="6"/>
      <c r="O158" s="6"/>
    </row>
    <row r="159" spans="11:15" ht="24.4" hidden="1" customHeight="1" x14ac:dyDescent="0.2">
      <c r="K159" s="2"/>
      <c r="L159" s="2"/>
      <c r="M159" s="6"/>
      <c r="N159" s="6"/>
      <c r="O159" s="6"/>
    </row>
    <row r="160" spans="11:15" ht="24.4" hidden="1" customHeight="1" x14ac:dyDescent="0.2">
      <c r="K160" s="2"/>
      <c r="L160" s="2"/>
      <c r="M160" s="6"/>
      <c r="N160" s="6"/>
      <c r="O160" s="6"/>
    </row>
    <row r="161" spans="11:15" ht="24.4" hidden="1" customHeight="1" x14ac:dyDescent="0.2">
      <c r="K161" s="2"/>
      <c r="L161" s="2"/>
      <c r="M161" s="6"/>
      <c r="N161" s="6"/>
      <c r="O161" s="6"/>
    </row>
    <row r="162" spans="11:15" ht="24.4" hidden="1" customHeight="1" x14ac:dyDescent="0.2">
      <c r="K162" s="2"/>
      <c r="L162" s="2"/>
      <c r="M162" s="6"/>
      <c r="N162" s="6"/>
      <c r="O162" s="6"/>
    </row>
    <row r="163" spans="11:15" ht="24.4" hidden="1" customHeight="1" x14ac:dyDescent="0.2">
      <c r="K163" s="2"/>
      <c r="L163" s="2"/>
      <c r="M163" s="6"/>
      <c r="N163" s="6"/>
      <c r="O163" s="6"/>
    </row>
    <row r="164" spans="11:15" ht="24.4" hidden="1" customHeight="1" x14ac:dyDescent="0.2">
      <c r="K164" s="2"/>
      <c r="L164" s="2"/>
      <c r="M164" s="6"/>
      <c r="N164" s="6"/>
      <c r="O164" s="6"/>
    </row>
    <row r="165" spans="11:15" ht="24.4" hidden="1" customHeight="1" x14ac:dyDescent="0.2">
      <c r="K165" s="2"/>
      <c r="L165" s="2"/>
      <c r="M165" s="6"/>
      <c r="N165" s="6"/>
      <c r="O165" s="6"/>
    </row>
    <row r="166" spans="11:15" ht="24.4" hidden="1" customHeight="1" x14ac:dyDescent="0.2">
      <c r="K166" s="2"/>
      <c r="L166" s="2"/>
      <c r="M166" s="6"/>
      <c r="N166" s="6"/>
      <c r="O166" s="6"/>
    </row>
    <row r="167" spans="11:15" ht="24.4" hidden="1" customHeight="1" x14ac:dyDescent="0.2">
      <c r="K167" s="2"/>
      <c r="L167" s="2"/>
      <c r="M167" s="6"/>
      <c r="N167" s="6"/>
      <c r="O167" s="6"/>
    </row>
    <row r="168" spans="11:15" ht="24.4" hidden="1" customHeight="1" x14ac:dyDescent="0.2">
      <c r="K168" s="2"/>
      <c r="L168" s="2"/>
      <c r="M168" s="6"/>
      <c r="N168" s="6"/>
      <c r="O168" s="6"/>
    </row>
    <row r="169" spans="11:15" ht="24.4" hidden="1" customHeight="1" x14ac:dyDescent="0.2">
      <c r="K169" s="2"/>
      <c r="L169" s="2"/>
      <c r="M169" s="6"/>
      <c r="N169" s="6"/>
      <c r="O169" s="6"/>
    </row>
    <row r="170" spans="11:15" ht="24.4" hidden="1" customHeight="1" x14ac:dyDescent="0.2">
      <c r="K170" s="2"/>
      <c r="L170" s="2"/>
      <c r="M170" s="6"/>
      <c r="N170" s="6"/>
      <c r="O170" s="6"/>
    </row>
    <row r="171" spans="11:15" ht="24.4" hidden="1" customHeight="1" x14ac:dyDescent="0.2">
      <c r="K171" s="2"/>
      <c r="L171" s="2"/>
      <c r="M171" s="6"/>
      <c r="N171" s="6"/>
      <c r="O171" s="6"/>
    </row>
    <row r="172" spans="11:15" ht="24.4" hidden="1" customHeight="1" x14ac:dyDescent="0.2">
      <c r="K172" s="2"/>
      <c r="L172" s="2"/>
      <c r="M172" s="6"/>
      <c r="N172" s="6"/>
      <c r="O172" s="6"/>
    </row>
    <row r="173" spans="11:15" ht="24.4" hidden="1" customHeight="1" x14ac:dyDescent="0.2">
      <c r="K173" s="2"/>
      <c r="L173" s="2"/>
      <c r="M173" s="6"/>
      <c r="N173" s="6"/>
      <c r="O173" s="6"/>
    </row>
    <row r="174" spans="11:15" ht="24.4" hidden="1" customHeight="1" x14ac:dyDescent="0.2">
      <c r="K174" s="2"/>
      <c r="L174" s="2"/>
      <c r="M174" s="6"/>
      <c r="N174" s="6"/>
      <c r="O174" s="6"/>
    </row>
    <row r="175" spans="11:15" ht="24.4" hidden="1" customHeight="1" x14ac:dyDescent="0.2">
      <c r="K175" s="2"/>
      <c r="L175" s="2"/>
      <c r="M175" s="6"/>
      <c r="N175" s="6"/>
      <c r="O175" s="6"/>
    </row>
    <row r="176" spans="11:15" ht="24.4" hidden="1" customHeight="1" x14ac:dyDescent="0.2">
      <c r="K176" s="2"/>
      <c r="L176" s="2"/>
      <c r="M176" s="6"/>
      <c r="N176" s="6"/>
      <c r="O176" s="6"/>
    </row>
    <row r="177" spans="11:15" ht="24.4" hidden="1" customHeight="1" x14ac:dyDescent="0.2">
      <c r="K177" s="2"/>
      <c r="L177" s="2"/>
      <c r="M177" s="6"/>
      <c r="N177" s="6"/>
      <c r="O177" s="6"/>
    </row>
    <row r="178" spans="11:15" ht="24.4" hidden="1" customHeight="1" x14ac:dyDescent="0.2">
      <c r="K178" s="2"/>
      <c r="L178" s="2"/>
      <c r="M178" s="6"/>
      <c r="N178" s="6"/>
      <c r="O178" s="6"/>
    </row>
    <row r="179" spans="11:15" ht="24.4" hidden="1" customHeight="1" x14ac:dyDescent="0.2">
      <c r="K179" s="2"/>
      <c r="L179" s="2"/>
      <c r="M179" s="6"/>
      <c r="N179" s="6"/>
      <c r="O179" s="6"/>
    </row>
    <row r="180" spans="11:15" ht="24.4" hidden="1" customHeight="1" x14ac:dyDescent="0.2">
      <c r="K180" s="2"/>
      <c r="L180" s="2"/>
      <c r="M180" s="6"/>
      <c r="N180" s="6"/>
      <c r="O180" s="6"/>
    </row>
    <row r="181" spans="11:15" ht="24.4" hidden="1" customHeight="1" x14ac:dyDescent="0.2">
      <c r="K181" s="2"/>
      <c r="L181" s="2"/>
      <c r="M181" s="6"/>
      <c r="N181" s="6"/>
      <c r="O181" s="6"/>
    </row>
    <row r="182" spans="11:15" ht="24.4" hidden="1" customHeight="1" x14ac:dyDescent="0.2">
      <c r="K182" s="2"/>
      <c r="L182" s="2"/>
      <c r="M182" s="6"/>
      <c r="N182" s="6"/>
      <c r="O182" s="6"/>
    </row>
    <row r="183" spans="11:15" ht="24.4" hidden="1" customHeight="1" x14ac:dyDescent="0.2">
      <c r="K183" s="2"/>
      <c r="L183" s="2"/>
      <c r="M183" s="6"/>
      <c r="N183" s="6"/>
      <c r="O183" s="6"/>
    </row>
    <row r="184" spans="11:15" ht="24.4" hidden="1" customHeight="1" x14ac:dyDescent="0.2">
      <c r="K184" s="2"/>
      <c r="L184" s="2"/>
      <c r="M184" s="6"/>
      <c r="N184" s="6"/>
      <c r="O184" s="6"/>
    </row>
    <row r="185" spans="11:15" ht="24.4" hidden="1" customHeight="1" x14ac:dyDescent="0.2">
      <c r="K185" s="2"/>
      <c r="L185" s="2"/>
      <c r="M185" s="6"/>
      <c r="N185" s="6"/>
      <c r="O185" s="6"/>
    </row>
    <row r="186" spans="11:15" ht="24.4" hidden="1" customHeight="1" x14ac:dyDescent="0.2">
      <c r="K186" s="2"/>
      <c r="L186" s="2"/>
      <c r="M186" s="6"/>
      <c r="N186" s="6"/>
      <c r="O186" s="6"/>
    </row>
    <row r="187" spans="11:15" ht="24.4" hidden="1" customHeight="1" x14ac:dyDescent="0.2">
      <c r="K187" s="2"/>
      <c r="L187" s="2"/>
      <c r="M187" s="6"/>
      <c r="N187" s="6"/>
      <c r="O187" s="6"/>
    </row>
    <row r="188" spans="11:15" ht="24.4" hidden="1" customHeight="1" x14ac:dyDescent="0.2">
      <c r="K188" s="2"/>
      <c r="L188" s="2"/>
      <c r="M188" s="6"/>
      <c r="N188" s="6"/>
      <c r="O188" s="6"/>
    </row>
    <row r="189" spans="11:15" ht="24.4" hidden="1" customHeight="1" x14ac:dyDescent="0.2">
      <c r="K189" s="2"/>
      <c r="L189" s="2"/>
      <c r="M189" s="6"/>
      <c r="N189" s="6"/>
      <c r="O189" s="6"/>
    </row>
    <row r="190" spans="11:15" ht="24.4" hidden="1" customHeight="1" x14ac:dyDescent="0.2">
      <c r="K190" s="2"/>
      <c r="L190" s="2"/>
      <c r="M190" s="6"/>
      <c r="N190" s="6"/>
      <c r="O190" s="6"/>
    </row>
    <row r="191" spans="11:15" ht="24.4" hidden="1" customHeight="1" x14ac:dyDescent="0.2">
      <c r="K191" s="2"/>
      <c r="L191" s="2"/>
      <c r="M191" s="6"/>
      <c r="N191" s="6"/>
      <c r="O191" s="6"/>
    </row>
    <row r="192" spans="11:15" ht="24.4" hidden="1" customHeight="1" x14ac:dyDescent="0.2">
      <c r="K192" s="2"/>
      <c r="L192" s="2"/>
      <c r="M192" s="6"/>
      <c r="N192" s="6"/>
      <c r="O192" s="6"/>
    </row>
    <row r="193" spans="11:15" ht="24.4" hidden="1" customHeight="1" x14ac:dyDescent="0.2">
      <c r="K193" s="2"/>
      <c r="L193" s="2"/>
      <c r="M193" s="6"/>
      <c r="N193" s="6"/>
      <c r="O193" s="6"/>
    </row>
    <row r="194" spans="11:15" ht="24.4" hidden="1" customHeight="1" x14ac:dyDescent="0.2">
      <c r="K194" s="2"/>
      <c r="L194" s="2"/>
      <c r="M194" s="6"/>
      <c r="N194" s="6"/>
      <c r="O194" s="6"/>
    </row>
    <row r="195" spans="11:15" ht="24.4" hidden="1" customHeight="1" x14ac:dyDescent="0.2">
      <c r="K195" s="2"/>
      <c r="L195" s="2"/>
      <c r="M195" s="6"/>
      <c r="N195" s="6"/>
      <c r="O195" s="6"/>
    </row>
    <row r="196" spans="11:15" ht="24.4" hidden="1" customHeight="1" x14ac:dyDescent="0.2">
      <c r="K196" s="2"/>
      <c r="L196" s="2"/>
      <c r="M196" s="6"/>
      <c r="N196" s="6"/>
      <c r="O196" s="6"/>
    </row>
    <row r="197" spans="11:15" ht="24.4" hidden="1" customHeight="1" x14ac:dyDescent="0.2">
      <c r="K197" s="2"/>
      <c r="L197" s="2"/>
      <c r="M197" s="6"/>
      <c r="N197" s="6"/>
      <c r="O197" s="6"/>
    </row>
    <row r="198" spans="11:15" ht="24.4" hidden="1" customHeight="1" x14ac:dyDescent="0.2">
      <c r="K198" s="2"/>
      <c r="L198" s="2"/>
      <c r="M198" s="6"/>
      <c r="N198" s="6"/>
      <c r="O198" s="6"/>
    </row>
    <row r="199" spans="11:15" ht="24.4" hidden="1" customHeight="1" x14ac:dyDescent="0.2">
      <c r="K199" s="2"/>
      <c r="L199" s="2"/>
      <c r="M199" s="6"/>
      <c r="N199" s="6"/>
      <c r="O199" s="6"/>
    </row>
    <row r="200" spans="11:15" ht="24.4" hidden="1" customHeight="1" x14ac:dyDescent="0.2">
      <c r="K200" s="2"/>
      <c r="L200" s="2"/>
      <c r="M200" s="6"/>
      <c r="N200" s="6"/>
      <c r="O200" s="6"/>
    </row>
    <row r="201" spans="11:15" ht="24.4" hidden="1" customHeight="1" x14ac:dyDescent="0.2">
      <c r="K201" s="2"/>
      <c r="L201" s="2"/>
      <c r="M201" s="6"/>
      <c r="N201" s="6"/>
      <c r="O201" s="6"/>
    </row>
    <row r="202" spans="11:15" ht="24.4" hidden="1" customHeight="1" x14ac:dyDescent="0.2">
      <c r="K202" s="2"/>
      <c r="L202" s="2"/>
      <c r="M202" s="6"/>
      <c r="N202" s="6"/>
      <c r="O202" s="6"/>
    </row>
    <row r="203" spans="11:15" ht="24.4" hidden="1" customHeight="1" x14ac:dyDescent="0.2">
      <c r="K203" s="2"/>
      <c r="L203" s="2"/>
      <c r="M203" s="6"/>
      <c r="N203" s="6"/>
      <c r="O203" s="6"/>
    </row>
    <row r="204" spans="11:15" ht="24.4" hidden="1" customHeight="1" x14ac:dyDescent="0.2">
      <c r="K204" s="2"/>
      <c r="L204" s="2"/>
      <c r="M204" s="6"/>
      <c r="N204" s="6"/>
      <c r="O204" s="6"/>
    </row>
    <row r="205" spans="11:15" ht="24.4" hidden="1" customHeight="1" x14ac:dyDescent="0.2">
      <c r="K205" s="2"/>
      <c r="L205" s="2"/>
      <c r="M205" s="6"/>
      <c r="N205" s="6"/>
      <c r="O205" s="6"/>
    </row>
    <row r="206" spans="11:15" ht="24.4" hidden="1" customHeight="1" x14ac:dyDescent="0.2">
      <c r="K206" s="2"/>
      <c r="L206" s="2"/>
      <c r="M206" s="6"/>
      <c r="N206" s="6"/>
      <c r="O206" s="6"/>
    </row>
    <row r="207" spans="11:15" ht="24.4" hidden="1" customHeight="1" x14ac:dyDescent="0.2">
      <c r="K207" s="2"/>
      <c r="L207" s="2"/>
      <c r="M207" s="6"/>
      <c r="N207" s="6"/>
      <c r="O207" s="6"/>
    </row>
    <row r="208" spans="11:15" ht="24.4" hidden="1" customHeight="1" x14ac:dyDescent="0.2">
      <c r="K208" s="2"/>
      <c r="L208" s="2"/>
      <c r="M208" s="6"/>
      <c r="N208" s="6"/>
      <c r="O208" s="6"/>
    </row>
    <row r="209" spans="11:15" ht="24.4" hidden="1" customHeight="1" x14ac:dyDescent="0.2">
      <c r="K209" s="2"/>
      <c r="L209" s="2"/>
      <c r="M209" s="6"/>
      <c r="N209" s="6"/>
      <c r="O209" s="6"/>
    </row>
    <row r="210" spans="11:15" ht="24.4" hidden="1" customHeight="1" x14ac:dyDescent="0.2">
      <c r="K210" s="2"/>
      <c r="L210" s="2"/>
      <c r="M210" s="6"/>
      <c r="N210" s="6"/>
      <c r="O210" s="6"/>
    </row>
    <row r="211" spans="11:15" ht="24.4" hidden="1" customHeight="1" x14ac:dyDescent="0.2">
      <c r="K211" s="2"/>
      <c r="L211" s="2"/>
      <c r="M211" s="6"/>
      <c r="N211" s="6"/>
      <c r="O211" s="6"/>
    </row>
    <row r="212" spans="11:15" ht="24.4" hidden="1" customHeight="1" x14ac:dyDescent="0.2">
      <c r="K212" s="2"/>
      <c r="L212" s="2"/>
      <c r="M212" s="6"/>
      <c r="N212" s="6"/>
      <c r="O212" s="6"/>
    </row>
    <row r="213" spans="11:15" ht="24.4" hidden="1" customHeight="1" x14ac:dyDescent="0.2">
      <c r="K213" s="2"/>
      <c r="L213" s="2"/>
      <c r="M213" s="6"/>
      <c r="N213" s="6"/>
      <c r="O213" s="6"/>
    </row>
    <row r="214" spans="11:15" ht="24.4" hidden="1" customHeight="1" x14ac:dyDescent="0.2">
      <c r="K214" s="2"/>
      <c r="L214" s="2"/>
      <c r="M214" s="6"/>
      <c r="N214" s="6"/>
      <c r="O214" s="6"/>
    </row>
    <row r="215" spans="11:15" ht="24.4" hidden="1" customHeight="1" x14ac:dyDescent="0.2">
      <c r="K215" s="2"/>
      <c r="L215" s="2"/>
      <c r="M215" s="6"/>
      <c r="N215" s="6"/>
      <c r="O215" s="6"/>
    </row>
    <row r="216" spans="11:15" ht="24.4" hidden="1" customHeight="1" x14ac:dyDescent="0.2">
      <c r="K216" s="2"/>
      <c r="L216" s="2"/>
      <c r="M216" s="6"/>
      <c r="N216" s="6"/>
      <c r="O216" s="6"/>
    </row>
    <row r="217" spans="11:15" ht="24.4" hidden="1" customHeight="1" x14ac:dyDescent="0.2">
      <c r="K217" s="2"/>
      <c r="L217" s="2"/>
      <c r="M217" s="6"/>
      <c r="N217" s="6"/>
      <c r="O217" s="6"/>
    </row>
    <row r="218" spans="11:15" ht="24.4" hidden="1" customHeight="1" x14ac:dyDescent="0.2">
      <c r="K218" s="2"/>
      <c r="L218" s="2"/>
      <c r="M218" s="6"/>
      <c r="N218" s="6"/>
      <c r="O218" s="6"/>
    </row>
    <row r="219" spans="11:15" ht="24.4" hidden="1" customHeight="1" x14ac:dyDescent="0.2">
      <c r="K219" s="2"/>
      <c r="L219" s="2"/>
      <c r="M219" s="6"/>
      <c r="N219" s="6"/>
      <c r="O219" s="6"/>
    </row>
    <row r="220" spans="11:15" ht="24.4" hidden="1" customHeight="1" x14ac:dyDescent="0.2">
      <c r="K220" s="2"/>
      <c r="L220" s="2"/>
      <c r="M220" s="6"/>
      <c r="N220" s="6"/>
      <c r="O220" s="6"/>
    </row>
    <row r="221" spans="11:15" ht="24.4" hidden="1" customHeight="1" x14ac:dyDescent="0.2">
      <c r="K221" s="2"/>
      <c r="L221" s="2"/>
      <c r="M221" s="6"/>
      <c r="N221" s="6"/>
      <c r="O221" s="6"/>
    </row>
    <row r="222" spans="11:15" ht="24.4" hidden="1" customHeight="1" x14ac:dyDescent="0.2">
      <c r="K222" s="2"/>
      <c r="L222" s="2"/>
      <c r="M222" s="6"/>
      <c r="N222" s="6"/>
      <c r="O222" s="6"/>
    </row>
    <row r="223" spans="11:15" ht="24.4" hidden="1" customHeight="1" x14ac:dyDescent="0.2">
      <c r="K223" s="2"/>
      <c r="L223" s="2"/>
      <c r="M223" s="6"/>
      <c r="N223" s="6"/>
      <c r="O223" s="6"/>
    </row>
    <row r="224" spans="11:15" ht="24.4" hidden="1" customHeight="1" x14ac:dyDescent="0.2">
      <c r="K224" s="2"/>
      <c r="L224" s="2"/>
      <c r="M224" s="6"/>
      <c r="N224" s="6"/>
      <c r="O224" s="6"/>
    </row>
    <row r="225" spans="11:15" ht="24.4" hidden="1" customHeight="1" x14ac:dyDescent="0.2">
      <c r="K225" s="2"/>
      <c r="L225" s="2"/>
      <c r="M225" s="6"/>
      <c r="N225" s="6"/>
      <c r="O225" s="6"/>
    </row>
    <row r="226" spans="11:15" ht="24.4" hidden="1" customHeight="1" x14ac:dyDescent="0.2">
      <c r="K226" s="2"/>
      <c r="L226" s="2"/>
      <c r="M226" s="6"/>
      <c r="N226" s="6"/>
      <c r="O226" s="6"/>
    </row>
    <row r="227" spans="11:15" ht="24.4" hidden="1" customHeight="1" x14ac:dyDescent="0.2">
      <c r="K227" s="2"/>
      <c r="L227" s="2"/>
      <c r="M227" s="6"/>
      <c r="N227" s="6"/>
      <c r="O227" s="6"/>
    </row>
    <row r="228" spans="11:15" ht="24.4" hidden="1" customHeight="1" x14ac:dyDescent="0.2">
      <c r="K228" s="2"/>
      <c r="L228" s="2"/>
      <c r="M228" s="6"/>
      <c r="N228" s="6"/>
      <c r="O228" s="6"/>
    </row>
    <row r="229" spans="11:15" ht="24.4" hidden="1" customHeight="1" x14ac:dyDescent="0.2">
      <c r="K229" s="2"/>
      <c r="L229" s="2"/>
      <c r="M229" s="6"/>
      <c r="N229" s="6"/>
      <c r="O229" s="6"/>
    </row>
    <row r="230" spans="11:15" ht="24.4" hidden="1" customHeight="1" x14ac:dyDescent="0.2">
      <c r="K230" s="2"/>
      <c r="L230" s="2"/>
      <c r="M230" s="6"/>
      <c r="N230" s="6"/>
      <c r="O230" s="6"/>
    </row>
    <row r="231" spans="11:15" ht="24.4" customHeight="1" x14ac:dyDescent="0.2"/>
    <row r="232" spans="11:15" ht="24.4" customHeight="1" x14ac:dyDescent="0.2"/>
    <row r="233" spans="11:15" ht="24.4" customHeight="1" x14ac:dyDescent="0.2"/>
    <row r="234" spans="11:15" ht="24.4" customHeight="1" x14ac:dyDescent="0.2"/>
  </sheetData>
  <sheetProtection selectLockedCells="1"/>
  <protectedRanges>
    <protectedRange sqref="H12:I14 J49:J50 H19:I42 H59:I73 H47:J48 H49:I54" name="Diapazonas3"/>
    <protectedRange sqref="C5:D5 H7:I7 H5:L5" name="Diapazonas1"/>
    <protectedRange sqref="P32:Q33 P21:P23 P16:Q18 P28:P29 Q15 Q19:Q31 P45:Y46 R15:Y44 Q34:Q44 Q12:Y14 W57:Y74 Q52:V74 W52:Y55 Q47:Y51" name="Diapazonas4"/>
  </protectedRanges>
  <mergeCells count="139">
    <mergeCell ref="A2:K2"/>
    <mergeCell ref="M62:O62"/>
    <mergeCell ref="C27:D27"/>
    <mergeCell ref="C34:D34"/>
    <mergeCell ref="C31:D31"/>
    <mergeCell ref="A3:K3"/>
    <mergeCell ref="E10:E11"/>
    <mergeCell ref="C5:D5"/>
    <mergeCell ref="C26:D26"/>
    <mergeCell ref="C25:D25"/>
    <mergeCell ref="H5:K5"/>
    <mergeCell ref="H7:K7"/>
    <mergeCell ref="F10:F11"/>
    <mergeCell ref="M14:O14"/>
    <mergeCell ref="H10:I10"/>
    <mergeCell ref="M12:O12"/>
    <mergeCell ref="G10:G11"/>
    <mergeCell ref="B49:D49"/>
    <mergeCell ref="A56:J56"/>
    <mergeCell ref="E57:E58"/>
    <mergeCell ref="F57:F58"/>
    <mergeCell ref="G57:G58"/>
    <mergeCell ref="H57:I57"/>
    <mergeCell ref="J57:J58"/>
    <mergeCell ref="A79:B79"/>
    <mergeCell ref="G82:K82"/>
    <mergeCell ref="B51:D51"/>
    <mergeCell ref="B47:D47"/>
    <mergeCell ref="C38:D38"/>
    <mergeCell ref="C37:D37"/>
    <mergeCell ref="C40:D40"/>
    <mergeCell ref="C39:D39"/>
    <mergeCell ref="A77:B77"/>
    <mergeCell ref="B64:D64"/>
    <mergeCell ref="B65:D65"/>
    <mergeCell ref="B66:D66"/>
    <mergeCell ref="A45:A46"/>
    <mergeCell ref="B53:D53"/>
    <mergeCell ref="B54:D54"/>
    <mergeCell ref="B50:D50"/>
    <mergeCell ref="B45:D46"/>
    <mergeCell ref="B48:D48"/>
    <mergeCell ref="B72:D72"/>
    <mergeCell ref="B42:D42"/>
    <mergeCell ref="A57:A58"/>
    <mergeCell ref="A74:J74"/>
    <mergeCell ref="A44:J44"/>
    <mergeCell ref="M63:O63"/>
    <mergeCell ref="M59:O59"/>
    <mergeCell ref="M60:O60"/>
    <mergeCell ref="M61:O61"/>
    <mergeCell ref="E45:E46"/>
    <mergeCell ref="F45:F46"/>
    <mergeCell ref="G45:G46"/>
    <mergeCell ref="H45:I45"/>
    <mergeCell ref="J45:J46"/>
    <mergeCell ref="B61:D61"/>
    <mergeCell ref="B62:D62"/>
    <mergeCell ref="B63:D63"/>
    <mergeCell ref="B67:D67"/>
    <mergeCell ref="B68:D68"/>
    <mergeCell ref="B69:D69"/>
    <mergeCell ref="B71:D71"/>
    <mergeCell ref="B52:D52"/>
    <mergeCell ref="B57:B58"/>
    <mergeCell ref="C57:D58"/>
    <mergeCell ref="B70:D70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G1:K1"/>
    <mergeCell ref="M34:O40"/>
    <mergeCell ref="M19:O20"/>
    <mergeCell ref="A16:J16"/>
    <mergeCell ref="B17:B18"/>
    <mergeCell ref="C17:D18"/>
    <mergeCell ref="E17:E18"/>
    <mergeCell ref="F17:F18"/>
    <mergeCell ref="B19:B20"/>
    <mergeCell ref="C36:D36"/>
    <mergeCell ref="A21:A24"/>
    <mergeCell ref="M21:O24"/>
    <mergeCell ref="A34:A41"/>
    <mergeCell ref="B34:B41"/>
    <mergeCell ref="C41:D41"/>
    <mergeCell ref="A19:A20"/>
    <mergeCell ref="A25:A29"/>
    <mergeCell ref="C29:D29"/>
    <mergeCell ref="M30:O33"/>
    <mergeCell ref="M25:O29"/>
    <mergeCell ref="A10:A11"/>
    <mergeCell ref="A17:A18"/>
    <mergeCell ref="B10:D11"/>
    <mergeCell ref="G17:G18"/>
    <mergeCell ref="E7:F7"/>
    <mergeCell ref="B59:D59"/>
    <mergeCell ref="B60:D60"/>
    <mergeCell ref="U19:U20"/>
    <mergeCell ref="U21:U24"/>
    <mergeCell ref="M13:O13"/>
    <mergeCell ref="C19:D19"/>
    <mergeCell ref="U34:U41"/>
    <mergeCell ref="U25:U29"/>
    <mergeCell ref="U30:U33"/>
    <mergeCell ref="H17:I17"/>
    <mergeCell ref="C20:D20"/>
    <mergeCell ref="B25:B29"/>
    <mergeCell ref="B13:D13"/>
    <mergeCell ref="B14:D14"/>
    <mergeCell ref="J17:J18"/>
    <mergeCell ref="J10:K10"/>
    <mergeCell ref="J14:K14"/>
    <mergeCell ref="B30:B33"/>
    <mergeCell ref="C33:D33"/>
    <mergeCell ref="J21:J24"/>
    <mergeCell ref="E21:E24"/>
    <mergeCell ref="F21:F24"/>
    <mergeCell ref="G21:G24"/>
    <mergeCell ref="M66:O66"/>
    <mergeCell ref="A55:J55"/>
    <mergeCell ref="C35:D35"/>
    <mergeCell ref="B21:B24"/>
    <mergeCell ref="C28:D28"/>
    <mergeCell ref="C30:D30"/>
    <mergeCell ref="C32:D32"/>
    <mergeCell ref="C21:D24"/>
    <mergeCell ref="A9:K9"/>
    <mergeCell ref="B12:D12"/>
    <mergeCell ref="M64:O64"/>
    <mergeCell ref="M65:O65"/>
    <mergeCell ref="A30:A33"/>
    <mergeCell ref="H21:H24"/>
    <mergeCell ref="I21:I24"/>
  </mergeCells>
  <phoneticPr fontId="1" type="noConversion"/>
  <conditionalFormatting sqref="B12:B14">
    <cfRule type="expression" dxfId="30" priority="20" stopIfTrue="1">
      <formula>$T12=0</formula>
    </cfRule>
  </conditionalFormatting>
  <conditionalFormatting sqref="B19 B25">
    <cfRule type="expression" dxfId="29" priority="92" stopIfTrue="1">
      <formula>$U$25=0</formula>
    </cfRule>
  </conditionalFormatting>
  <conditionalFormatting sqref="B21">
    <cfRule type="expression" dxfId="28" priority="4" stopIfTrue="1">
      <formula>$U$25=0</formula>
    </cfRule>
  </conditionalFormatting>
  <conditionalFormatting sqref="B30">
    <cfRule type="expression" dxfId="27" priority="88" stopIfTrue="1">
      <formula>$U$30=0</formula>
    </cfRule>
  </conditionalFormatting>
  <conditionalFormatting sqref="B34">
    <cfRule type="expression" dxfId="26" priority="141" stopIfTrue="1">
      <formula>SUM(T34:T40)=0</formula>
    </cfRule>
  </conditionalFormatting>
  <conditionalFormatting sqref="B47:B54">
    <cfRule type="expression" dxfId="25" priority="69" stopIfTrue="1">
      <formula>$T47=1</formula>
    </cfRule>
  </conditionalFormatting>
  <conditionalFormatting sqref="B70">
    <cfRule type="expression" dxfId="24" priority="188" stopIfTrue="1">
      <formula>#REF!*#REF!=1</formula>
    </cfRule>
  </conditionalFormatting>
  <conditionalFormatting sqref="B73">
    <cfRule type="expression" dxfId="23" priority="181" stopIfTrue="1">
      <formula>#REF!=2</formula>
    </cfRule>
  </conditionalFormatting>
  <conditionalFormatting sqref="C5 C7">
    <cfRule type="cellIs" dxfId="22" priority="106" stopIfTrue="1" operator="equal">
      <formula>""</formula>
    </cfRule>
  </conditionalFormatting>
  <conditionalFormatting sqref="C21 C25:D41 B59:B69 B71:B72">
    <cfRule type="expression" dxfId="21" priority="10" stopIfTrue="1">
      <formula>$S21*$T21=1</formula>
    </cfRule>
  </conditionalFormatting>
  <conditionalFormatting sqref="C15:G15">
    <cfRule type="expression" dxfId="20" priority="80" stopIfTrue="1">
      <formula>#REF!*#REF!=1</formula>
    </cfRule>
  </conditionalFormatting>
  <conditionalFormatting sqref="D75">
    <cfRule type="expression" dxfId="19" priority="74" stopIfTrue="1">
      <formula>#REF!=0</formula>
    </cfRule>
    <cfRule type="expression" dxfId="18" priority="75" stopIfTrue="1">
      <formula>#REF!=1</formula>
    </cfRule>
  </conditionalFormatting>
  <conditionalFormatting sqref="E21:G21 E30:G30 E32:G42">
    <cfRule type="expression" dxfId="17" priority="179" stopIfTrue="1">
      <formula>$S$21*$T$21=1</formula>
    </cfRule>
  </conditionalFormatting>
  <conditionalFormatting sqref="E59:G73">
    <cfRule type="expression" dxfId="16" priority="177" stopIfTrue="1">
      <formula>$S$21*$T$21=1</formula>
    </cfRule>
    <cfRule type="expression" dxfId="15" priority="178" stopIfTrue="1">
      <formula>$U$21=2</formula>
    </cfRule>
  </conditionalFormatting>
  <conditionalFormatting sqref="H5:K5 H7:K7">
    <cfRule type="cellIs" dxfId="14" priority="47" stopIfTrue="1" operator="equal">
      <formula>""</formula>
    </cfRule>
  </conditionalFormatting>
  <conditionalFormatting sqref="M13:M14">
    <cfRule type="cellIs" dxfId="13" priority="89" stopIfTrue="1" operator="equal">
      <formula>"Privaloma pasirinkti fizinį ugdymą"</formula>
    </cfRule>
  </conditionalFormatting>
  <conditionalFormatting sqref="M21">
    <cfRule type="cellIs" dxfId="12" priority="17" stopIfTrue="1" operator="equal">
      <formula>"Privaloma pasirinkti vieną užsienio kalbą"</formula>
    </cfRule>
  </conditionalFormatting>
  <conditionalFormatting sqref="M25 P25:P27">
    <cfRule type="cellIs" dxfId="11" priority="91" stopIfTrue="1" operator="equal">
      <formula>"Privaloma pasirinkti bent vieną šios grupės dalyką"</formula>
    </cfRule>
  </conditionalFormatting>
  <conditionalFormatting sqref="M30 P30:P31">
    <cfRule type="cellIs" dxfId="10" priority="87" stopIfTrue="1" operator="equal">
      <formula>"Privaloma pasirinkti bent vieną iš visuomenės mokslų"</formula>
    </cfRule>
  </conditionalFormatting>
  <conditionalFormatting sqref="M34">
    <cfRule type="cellIs" dxfId="9" priority="13" stopIfTrue="1" operator="equal">
      <formula>"Privaloma pasirinkti vieną menų/technologijų dalyką"</formula>
    </cfRule>
  </conditionalFormatting>
  <conditionalFormatting sqref="M12:O12">
    <cfRule type="cellIs" dxfId="8" priority="33" stopIfTrue="1" operator="equal">
      <formula>"Privaloma pasirinkti lietuvių k. B arba A kursą"</formula>
    </cfRule>
  </conditionalFormatting>
  <conditionalFormatting sqref="M19:P20 P21:P24">
    <cfRule type="cellIs" dxfId="7" priority="98" stopIfTrue="1" operator="equal">
      <formula>"Privaloma pasirinkti vieną dorinio ugdymo dalyką"</formula>
    </cfRule>
  </conditionalFormatting>
  <conditionalFormatting sqref="N3">
    <cfRule type="cellIs" dxfId="6" priority="76" stopIfTrue="1" operator="lessThan">
      <formula>8</formula>
    </cfRule>
  </conditionalFormatting>
  <conditionalFormatting sqref="N5 N7">
    <cfRule type="cellIs" dxfId="5" priority="77" stopIfTrue="1" operator="notBetween">
      <formula>25</formula>
      <formula>35</formula>
    </cfRule>
  </conditionalFormatting>
  <conditionalFormatting sqref="O3">
    <cfRule type="expression" dxfId="4" priority="70" stopIfTrue="1">
      <formula>N3&lt;8</formula>
    </cfRule>
  </conditionalFormatting>
  <conditionalFormatting sqref="O5 O7">
    <cfRule type="expression" dxfId="3" priority="71" stopIfTrue="1">
      <formula>OR(N5&lt;25,N5&gt;35)</formula>
    </cfRule>
  </conditionalFormatting>
  <conditionalFormatting sqref="P12">
    <cfRule type="cellIs" dxfId="2" priority="99" stopIfTrue="1" operator="equal">
      <formula>"Privaloma pasirinkti lietuvių k. B arba A kursą."</formula>
    </cfRule>
  </conditionalFormatting>
  <conditionalFormatting sqref="P14">
    <cfRule type="cellIs" dxfId="1" priority="103" stopIfTrue="1" operator="equal">
      <formula>"Privaloma pasirinkti fizinį ugdymą."</formula>
    </cfRule>
  </conditionalFormatting>
  <conditionalFormatting sqref="P34:P42">
    <cfRule type="cellIs" dxfId="0" priority="93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>
      <formula1>"IIa,IIb,IIc,IId,IIe,IIf,IIg,IIh,NEW"</formula1>
    </dataValidation>
  </dataValidations>
  <pageMargins left="0.98425196850393704" right="0.19685039370078741" top="0.59055118110236227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9525</xdr:rowOff>
                  </from>
                  <to>
                    <xdr:col>9</xdr:col>
                    <xdr:colOff>361950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19050</xdr:rowOff>
                  </from>
                  <to>
                    <xdr:col>9</xdr:col>
                    <xdr:colOff>371475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28575</xdr:rowOff>
                  </from>
                  <to>
                    <xdr:col>9</xdr:col>
                    <xdr:colOff>371475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28575</xdr:rowOff>
                  </from>
                  <to>
                    <xdr:col>9</xdr:col>
                    <xdr:colOff>371475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19050</xdr:rowOff>
                  </from>
                  <to>
                    <xdr:col>9</xdr:col>
                    <xdr:colOff>361950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61</xdr:row>
                    <xdr:rowOff>171450</xdr:rowOff>
                  </from>
                  <to>
                    <xdr:col>9</xdr:col>
                    <xdr:colOff>381000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60</xdr:row>
                    <xdr:rowOff>28575</xdr:rowOff>
                  </from>
                  <to>
                    <xdr:col>9</xdr:col>
                    <xdr:colOff>381000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Check Box 20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371475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2" name="Check Box 233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64</xdr:row>
                    <xdr:rowOff>47625</xdr:rowOff>
                  </from>
                  <to>
                    <xdr:col>9</xdr:col>
                    <xdr:colOff>381000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19050</xdr:rowOff>
                  </from>
                  <to>
                    <xdr:col>9</xdr:col>
                    <xdr:colOff>381000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0</xdr:rowOff>
                  </from>
                  <to>
                    <xdr:col>9</xdr:col>
                    <xdr:colOff>371475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85725</xdr:rowOff>
                  </from>
                  <to>
                    <xdr:col>9</xdr:col>
                    <xdr:colOff>371475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9</xdr:col>
                    <xdr:colOff>476250</xdr:colOff>
                    <xdr:row>13</xdr:row>
                    <xdr:rowOff>85725</xdr:rowOff>
                  </from>
                  <to>
                    <xdr:col>10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9525</xdr:rowOff>
                  </from>
                  <to>
                    <xdr:col>9</xdr:col>
                    <xdr:colOff>371475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19050</xdr:rowOff>
                  </from>
                  <to>
                    <xdr:col>9</xdr:col>
                    <xdr:colOff>371475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12</xdr:row>
                    <xdr:rowOff>85725</xdr:rowOff>
                  </from>
                  <to>
                    <xdr:col>10</xdr:col>
                    <xdr:colOff>381000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104775</xdr:rowOff>
                  </from>
                  <to>
                    <xdr:col>9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1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2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3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133350</xdr:rowOff>
                  </from>
                  <to>
                    <xdr:col>9</xdr:col>
                    <xdr:colOff>361950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4" name="Check Box 4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11</xdr:row>
                    <xdr:rowOff>133350</xdr:rowOff>
                  </from>
                  <to>
                    <xdr:col>10</xdr:col>
                    <xdr:colOff>381000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25" name="Check Box 263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59</xdr:row>
                    <xdr:rowOff>38100</xdr:rowOff>
                  </from>
                  <to>
                    <xdr:col>9</xdr:col>
                    <xdr:colOff>381000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6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63</xdr:row>
                    <xdr:rowOff>28575</xdr:rowOff>
                  </from>
                  <to>
                    <xdr:col>9</xdr:col>
                    <xdr:colOff>381000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7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371475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8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29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47625</xdr:rowOff>
                  </from>
                  <to>
                    <xdr:col>9</xdr:col>
                    <xdr:colOff>361950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0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28575</xdr:rowOff>
                  </from>
                  <to>
                    <xdr:col>9</xdr:col>
                    <xdr:colOff>361950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1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38</xdr:row>
                    <xdr:rowOff>28575</xdr:rowOff>
                  </from>
                  <to>
                    <xdr:col>9</xdr:col>
                    <xdr:colOff>361950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2" name="Check Box 264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66</xdr:row>
                    <xdr:rowOff>9525</xdr:rowOff>
                  </from>
                  <to>
                    <xdr:col>9</xdr:col>
                    <xdr:colOff>371475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3" name="Check Box 264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9525</xdr:rowOff>
                  </from>
                  <to>
                    <xdr:col>9</xdr:col>
                    <xdr:colOff>371475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4" name="Check Box 264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19050</xdr:rowOff>
                  </from>
                  <to>
                    <xdr:col>9</xdr:col>
                    <xdr:colOff>361950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5" name="Check Box 265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40</xdr:row>
                    <xdr:rowOff>19050</xdr:rowOff>
                  </from>
                  <to>
                    <xdr:col>9</xdr:col>
                    <xdr:colOff>361950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6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19050</xdr:rowOff>
                  </from>
                  <to>
                    <xdr:col>9</xdr:col>
                    <xdr:colOff>371475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7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48</xdr:row>
                    <xdr:rowOff>19050</xdr:rowOff>
                  </from>
                  <to>
                    <xdr:col>9</xdr:col>
                    <xdr:colOff>371475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8" name="Check Box 265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49</xdr:row>
                    <xdr:rowOff>19050</xdr:rowOff>
                  </from>
                  <to>
                    <xdr:col>9</xdr:col>
                    <xdr:colOff>371475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9" name="Check Box 266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67</xdr:row>
                    <xdr:rowOff>9525</xdr:rowOff>
                  </from>
                  <to>
                    <xdr:col>9</xdr:col>
                    <xdr:colOff>371475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40" name="Check Box 266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68</xdr:row>
                    <xdr:rowOff>9525</xdr:rowOff>
                  </from>
                  <to>
                    <xdr:col>9</xdr:col>
                    <xdr:colOff>371475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1" name="Check Box 2664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69</xdr:row>
                    <xdr:rowOff>19050</xdr:rowOff>
                  </from>
                  <to>
                    <xdr:col>9</xdr:col>
                    <xdr:colOff>361950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2" name="Check Box 266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70</xdr:row>
                    <xdr:rowOff>9525</xdr:rowOff>
                  </from>
                  <to>
                    <xdr:col>9</xdr:col>
                    <xdr:colOff>371475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3" name="Check Box 266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9</xdr:col>
                    <xdr:colOff>371475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4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46</xdr:row>
                    <xdr:rowOff>28575</xdr:rowOff>
                  </from>
                  <to>
                    <xdr:col>9</xdr:col>
                    <xdr:colOff>371475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45" name="Check Box 267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9</xdr:col>
                    <xdr:colOff>371475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46" name="Check Box 267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9</xdr:col>
                    <xdr:colOff>371475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47" name="Check Box 26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19050</xdr:rowOff>
                  </from>
                  <to>
                    <xdr:col>9</xdr:col>
                    <xdr:colOff>361950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48" name="Check Box 268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71</xdr:row>
                    <xdr:rowOff>9525</xdr:rowOff>
                  </from>
                  <to>
                    <xdr:col>9</xdr:col>
                    <xdr:colOff>371475</xdr:colOff>
                    <xdr:row>71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BP5"/>
  <sheetViews>
    <sheetView topLeftCell="B1" zoomScale="115" zoomScaleNormal="115" workbookViewId="0">
      <selection activeCell="AM11" sqref="AM11"/>
    </sheetView>
  </sheetViews>
  <sheetFormatPr defaultColWidth="9.140625" defaultRowHeight="11.25" x14ac:dyDescent="0.2"/>
  <cols>
    <col min="1" max="1" width="3.85546875" style="107" customWidth="1"/>
    <col min="2" max="2" width="11.85546875" style="107" customWidth="1"/>
    <col min="3" max="3" width="3.7109375" style="107" bestFit="1" customWidth="1"/>
    <col min="4" max="4" width="16.28515625" style="107" bestFit="1" customWidth="1"/>
    <col min="5" max="5" width="2.42578125" style="110" customWidth="1"/>
    <col min="6" max="6" width="3.28515625" style="110" bestFit="1" customWidth="1"/>
    <col min="7" max="7" width="2.42578125" style="107" bestFit="1" customWidth="1"/>
    <col min="8" max="9" width="3.28515625" style="107" bestFit="1" customWidth="1"/>
    <col min="10" max="11" width="2.42578125" style="107" bestFit="1" customWidth="1"/>
    <col min="12" max="12" width="4.7109375" style="107" bestFit="1" customWidth="1"/>
    <col min="13" max="14" width="4.42578125" style="107" bestFit="1" customWidth="1"/>
    <col min="15" max="19" width="2.42578125" style="107" bestFit="1" customWidth="1"/>
    <col min="20" max="20" width="2.42578125" style="107" customWidth="1"/>
    <col min="21" max="23" width="2.42578125" style="107" bestFit="1" customWidth="1"/>
    <col min="24" max="24" width="2.42578125" style="107" customWidth="1"/>
    <col min="25" max="29" width="2.42578125" style="107" bestFit="1" customWidth="1"/>
    <col min="30" max="31" width="4.42578125" style="107" bestFit="1" customWidth="1"/>
    <col min="32" max="33" width="4.42578125" style="107" customWidth="1"/>
    <col min="34" max="40" width="3.140625" style="107" customWidth="1"/>
    <col min="41" max="41" width="3.5703125" style="107" customWidth="1"/>
    <col min="42" max="43" width="3.140625" style="107" customWidth="1"/>
    <col min="44" max="53" width="4.28515625" style="107" customWidth="1"/>
    <col min="54" max="54" width="3" style="107" bestFit="1" customWidth="1"/>
    <col min="55" max="55" width="2.5703125" style="107" customWidth="1"/>
    <col min="56" max="57" width="3" style="107" bestFit="1" customWidth="1"/>
    <col min="58" max="58" width="10" style="107" customWidth="1"/>
    <col min="59" max="59" width="4.140625" style="107" customWidth="1"/>
    <col min="60" max="64" width="3.140625" style="107" customWidth="1"/>
    <col min="65" max="66" width="5.7109375" style="107" customWidth="1"/>
    <col min="67" max="67" width="7.28515625" style="107" customWidth="1"/>
    <col min="68" max="68" width="6" style="107" customWidth="1"/>
    <col min="69" max="69" width="7.28515625" style="107" bestFit="1" customWidth="1"/>
    <col min="70" max="71" width="3.140625" style="107" customWidth="1"/>
    <col min="72" max="76" width="4.5703125" style="107" customWidth="1"/>
    <col min="77" max="77" width="8.5703125" style="107" customWidth="1"/>
    <col min="78" max="78" width="4.28515625" style="107" customWidth="1"/>
    <col min="79" max="79" width="6.7109375" style="107" customWidth="1"/>
    <col min="80" max="16384" width="9.140625" style="107"/>
  </cols>
  <sheetData>
    <row r="1" spans="1:68" ht="26.25" customHeight="1" x14ac:dyDescent="0.2">
      <c r="A1" s="115"/>
      <c r="B1" s="107" t="str">
        <f>LEFT(Planas!A3,15)</f>
        <v>2025–2027 m. m.</v>
      </c>
    </row>
    <row r="2" spans="1:68" ht="18" customHeight="1" x14ac:dyDescent="0.2">
      <c r="E2" s="230" t="s">
        <v>45</v>
      </c>
      <c r="F2" s="230"/>
      <c r="G2" s="230"/>
      <c r="H2" s="230"/>
      <c r="I2" s="230"/>
      <c r="J2" s="231" t="s">
        <v>46</v>
      </c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3"/>
      <c r="AH2" s="234" t="s">
        <v>52</v>
      </c>
      <c r="AI2" s="235"/>
      <c r="AJ2" s="235"/>
      <c r="AK2" s="235"/>
      <c r="AL2" s="235"/>
      <c r="AM2" s="235"/>
      <c r="AN2" s="235"/>
      <c r="AO2" s="235"/>
      <c r="AP2" s="235"/>
      <c r="AQ2" s="235"/>
      <c r="AR2" s="236"/>
      <c r="AS2" s="231" t="s">
        <v>63</v>
      </c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3"/>
    </row>
    <row r="3" spans="1:68" s="109" customFormat="1" ht="101.65" customHeight="1" x14ac:dyDescent="0.2">
      <c r="B3" s="113" t="s">
        <v>62</v>
      </c>
      <c r="C3" s="113" t="s">
        <v>2</v>
      </c>
      <c r="D3" s="113" t="s">
        <v>29</v>
      </c>
      <c r="E3" s="111" t="s">
        <v>41</v>
      </c>
      <c r="F3" s="111" t="s">
        <v>61</v>
      </c>
      <c r="G3" s="111" t="s">
        <v>30</v>
      </c>
      <c r="H3" s="111" t="s">
        <v>85</v>
      </c>
      <c r="I3" s="111" t="s">
        <v>44</v>
      </c>
      <c r="J3" s="111" t="s">
        <v>18</v>
      </c>
      <c r="K3" s="111" t="s">
        <v>19</v>
      </c>
      <c r="L3" s="111" t="str">
        <f>+Planas!C21</f>
        <v xml:space="preserve">Užsienio kalba B2 (ANGLŲ) (su moduliu nr. 4) </v>
      </c>
      <c r="M3" s="111" t="s">
        <v>72</v>
      </c>
      <c r="N3" s="111" t="s">
        <v>73</v>
      </c>
      <c r="O3" s="111" t="s">
        <v>65</v>
      </c>
      <c r="P3" s="111" t="s">
        <v>22</v>
      </c>
      <c r="Q3" s="111" t="s">
        <v>23</v>
      </c>
      <c r="R3" s="111" t="s">
        <v>91</v>
      </c>
      <c r="S3" s="111" t="str">
        <f>+Planas!C28</f>
        <v>Informatika (su moduliu nr. 7)</v>
      </c>
      <c r="T3" s="111" t="s">
        <v>70</v>
      </c>
      <c r="U3" s="111" t="s">
        <v>20</v>
      </c>
      <c r="V3" s="111" t="s">
        <v>21</v>
      </c>
      <c r="W3" s="111" t="s">
        <v>43</v>
      </c>
      <c r="X3" s="111" t="s">
        <v>71</v>
      </c>
      <c r="Y3" s="111" t="s">
        <v>24</v>
      </c>
      <c r="Z3" s="111" t="s">
        <v>25</v>
      </c>
      <c r="AA3" s="111" t="s">
        <v>40</v>
      </c>
      <c r="AB3" s="111" t="s">
        <v>26</v>
      </c>
      <c r="AC3" s="111" t="s">
        <v>49</v>
      </c>
      <c r="AD3" s="111" t="s">
        <v>51</v>
      </c>
      <c r="AE3" s="111" t="s">
        <v>75</v>
      </c>
      <c r="AF3" s="111" t="s">
        <v>50</v>
      </c>
      <c r="AG3" s="108" t="s">
        <v>92</v>
      </c>
      <c r="AH3" s="111" t="s">
        <v>53</v>
      </c>
      <c r="AI3" s="111"/>
      <c r="AJ3" s="111" t="s">
        <v>76</v>
      </c>
      <c r="AK3" s="111"/>
      <c r="AL3" s="111" t="s">
        <v>101</v>
      </c>
      <c r="AM3" s="111" t="s">
        <v>27</v>
      </c>
      <c r="AN3" s="111" t="s">
        <v>77</v>
      </c>
      <c r="AO3" s="111"/>
      <c r="AP3" s="111" t="s">
        <v>74</v>
      </c>
      <c r="AQ3" s="111" t="s">
        <v>72</v>
      </c>
      <c r="AR3" s="158" t="s">
        <v>73</v>
      </c>
      <c r="AS3" s="111" t="str">
        <f>Planas!B60</f>
        <v>Raštingumo spragų likvidavimas (lietuvių k. ir lit.)</v>
      </c>
      <c r="AT3" s="111" t="str">
        <f>Planas!B61</f>
        <v>Literatūra ir kitos medijos (lietuvių k. ir lit.)</v>
      </c>
      <c r="AU3" s="111" t="str">
        <f>Planas!B62</f>
        <v>Teksto kūrimo įgūdžių gilinimas (lietuvių k. ir lit.)</v>
      </c>
      <c r="AV3" s="111" t="str">
        <f>Planas!B63</f>
        <v>Anglų kalbos akademinių gebėjimų ugdymas(is) (anglų k. įtrauktas į anglų k dalyką)</v>
      </c>
      <c r="AW3" s="111" t="str">
        <f>Planas!B64</f>
        <v>Sakytinio teksto produkavimo gebėjimų ugdymas(is) (anglų k.)</v>
      </c>
      <c r="AX3" s="111" t="str">
        <f>Planas!B65</f>
        <v>Inžinerinė braižyba</v>
      </c>
      <c r="AY3" s="111" t="str">
        <f>Planas!B66</f>
        <v>Duomenų tyrybos, programavimo ir saugaus elgesio pradmenys (įtrauktas į informatikos dalyką)</v>
      </c>
      <c r="AZ3" s="111" t="str">
        <f>Planas!B67</f>
        <v>VBE uždavinių sprendimas ir analizė</v>
      </c>
      <c r="BA3" s="111" t="str">
        <f>Planas!B68</f>
        <v>Istorijos šaltinių nagrinėjimas</v>
      </c>
      <c r="BB3" s="111" t="str">
        <f>Planas!B69</f>
        <v>Eksperimentinė fizika</v>
      </c>
      <c r="BC3" s="155" t="str">
        <f>Planas!B70</f>
        <v>Kompozitinės medžiagos (chemija)</v>
      </c>
      <c r="BD3" s="111" t="str">
        <f>Planas!B71</f>
        <v>Eksperimentinė chemija</v>
      </c>
      <c r="BE3" s="111" t="str">
        <f>Planas!B72</f>
        <v>Eksperimentinė biologija</v>
      </c>
      <c r="BF3" s="113" t="s">
        <v>34</v>
      </c>
      <c r="BG3" s="111" t="s">
        <v>86</v>
      </c>
      <c r="BH3" s="111" t="s">
        <v>87</v>
      </c>
      <c r="BI3" s="108"/>
      <c r="BJ3" s="108"/>
      <c r="BK3" s="108"/>
      <c r="BL3" s="108"/>
      <c r="BM3" s="108"/>
      <c r="BN3" s="108"/>
      <c r="BO3" s="108"/>
      <c r="BP3" s="108"/>
    </row>
    <row r="4" spans="1:68" ht="24" customHeight="1" x14ac:dyDescent="0.2">
      <c r="B4" s="113" t="str">
        <f>"27"&amp;MID(Planas!C7,3,1)&amp;LEFT(Planas!H5,3)&amp;LEFT(Planas!C5,1)</f>
        <v>27</v>
      </c>
      <c r="C4" s="114">
        <f>Planas!C7</f>
        <v>0</v>
      </c>
      <c r="D4" s="113" t="str">
        <f>Planas!H5&amp;" "&amp;Planas!C5</f>
        <v xml:space="preserve"> </v>
      </c>
      <c r="E4" s="112" t="str">
        <f>IF(Planas!R12,Planas!H12,"")</f>
        <v/>
      </c>
      <c r="F4" s="112" t="str">
        <f>IF(Planas!S12,Planas!H12,"")</f>
        <v/>
      </c>
      <c r="G4" s="112" t="str">
        <f>IF(Planas!R13,Planas!H13,"")</f>
        <v/>
      </c>
      <c r="H4" s="112" t="str">
        <f>IF(Planas!S13,Planas!H13,"")</f>
        <v/>
      </c>
      <c r="I4" s="112" t="str">
        <f>Planas!H14</f>
        <v/>
      </c>
      <c r="J4" s="112" t="str">
        <f>Planas!H19</f>
        <v/>
      </c>
      <c r="K4" s="112" t="str">
        <f>Planas!H20</f>
        <v/>
      </c>
      <c r="L4" s="112" t="str">
        <f>Planas!H21</f>
        <v/>
      </c>
      <c r="M4" s="151"/>
      <c r="N4" s="151"/>
      <c r="O4" s="151"/>
      <c r="P4" s="112" t="str">
        <f>Planas!H25</f>
        <v/>
      </c>
      <c r="Q4" s="112" t="str">
        <f>Planas!H26</f>
        <v/>
      </c>
      <c r="R4" s="112" t="str">
        <f>Planas!H27</f>
        <v/>
      </c>
      <c r="S4" s="112" t="str">
        <f>Planas!H28</f>
        <v/>
      </c>
      <c r="T4" s="112" t="str">
        <f>Planas!H29</f>
        <v/>
      </c>
      <c r="U4" s="112" t="str">
        <f>Planas!H30</f>
        <v/>
      </c>
      <c r="V4" s="112" t="str">
        <f>Planas!H31</f>
        <v/>
      </c>
      <c r="W4" s="112" t="str">
        <f>Planas!H32</f>
        <v/>
      </c>
      <c r="X4" s="112" t="str">
        <f>Planas!H33</f>
        <v/>
      </c>
      <c r="Y4" s="112" t="str">
        <f>Planas!H34</f>
        <v/>
      </c>
      <c r="Z4" s="112" t="str">
        <f>Planas!H35</f>
        <v/>
      </c>
      <c r="AA4" s="112" t="str">
        <f>Planas!H36</f>
        <v/>
      </c>
      <c r="AB4" s="112" t="str">
        <f>Planas!H37</f>
        <v/>
      </c>
      <c r="AC4" s="112" t="str">
        <f>Planas!H38</f>
        <v/>
      </c>
      <c r="AD4" s="112" t="str">
        <f>Planas!H39</f>
        <v/>
      </c>
      <c r="AE4" s="112" t="str">
        <f>Planas!H40</f>
        <v/>
      </c>
      <c r="AF4" s="112" t="str">
        <f>Planas!H41</f>
        <v/>
      </c>
      <c r="AG4" s="153" t="str">
        <f>Planas!H42</f>
        <v/>
      </c>
      <c r="AH4" s="112" t="str">
        <f>IF(Planas!S47,Planas!H47,"")</f>
        <v/>
      </c>
      <c r="AI4" s="112"/>
      <c r="AJ4" s="112" t="str">
        <f>Planas!H48</f>
        <v/>
      </c>
      <c r="AK4" s="112"/>
      <c r="AL4" s="112" t="str">
        <f>Planas!H49</f>
        <v/>
      </c>
      <c r="AM4" s="112" t="str">
        <f>Planas!H50</f>
        <v/>
      </c>
      <c r="AN4" s="156" t="str">
        <f>Planas!H51</f>
        <v/>
      </c>
      <c r="AO4" s="112"/>
      <c r="AP4" s="112" t="str">
        <f>Planas!H52</f>
        <v/>
      </c>
      <c r="AQ4" s="112" t="str">
        <f>Planas!H53</f>
        <v/>
      </c>
      <c r="AR4" s="112" t="str">
        <f>Planas!H54</f>
        <v/>
      </c>
      <c r="AS4" s="157" t="str">
        <f>Planas!H60</f>
        <v/>
      </c>
      <c r="AT4" s="113" t="str">
        <f>Planas!H61</f>
        <v/>
      </c>
      <c r="AU4" s="113" t="str">
        <f>Planas!H62</f>
        <v/>
      </c>
      <c r="AV4" s="113" t="str">
        <f>Planas!H63</f>
        <v/>
      </c>
      <c r="AW4" s="113" t="str">
        <f>Planas!H64</f>
        <v/>
      </c>
      <c r="AX4" s="113" t="str">
        <f>Planas!H65</f>
        <v/>
      </c>
      <c r="AY4" s="113" t="str">
        <f>Planas!H66</f>
        <v/>
      </c>
      <c r="AZ4" s="113" t="str">
        <f>Planas!H67</f>
        <v/>
      </c>
      <c r="BA4" s="113" t="str">
        <f>Planas!H68</f>
        <v/>
      </c>
      <c r="BB4" s="113" t="str">
        <f>Planas!H69</f>
        <v/>
      </c>
      <c r="BC4" s="113" t="str">
        <f>Planas!H70</f>
        <v/>
      </c>
      <c r="BD4" s="113" t="str">
        <f>Planas!H71</f>
        <v/>
      </c>
      <c r="BE4" s="113" t="str">
        <f>Planas!H72</f>
        <v/>
      </c>
      <c r="BF4" s="113">
        <f>Planas!H7</f>
        <v>0</v>
      </c>
      <c r="BG4" s="152">
        <f>+SUM(E4:BE4)</f>
        <v>0</v>
      </c>
      <c r="BH4" s="113">
        <f>+COUNT((E4:AF4),(AH4:AQ4))</f>
        <v>0</v>
      </c>
    </row>
    <row r="5" spans="1:68" ht="12.95" customHeight="1" x14ac:dyDescent="0.2">
      <c r="G5" s="110"/>
      <c r="H5" s="110"/>
      <c r="I5" s="110"/>
    </row>
  </sheetData>
  <mergeCells count="4">
    <mergeCell ref="E2:I2"/>
    <mergeCell ref="J2:AG2"/>
    <mergeCell ref="AS2:BE2"/>
    <mergeCell ref="AH2:AR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4 F + V v u g f K u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K J r j e M E w 5 W S C P D f w F d i 4 9 9 n + Q L 7 q a 9 d 3 W m g I 1 0 t O p s j J + 4 N 4 A F B L A w Q U A A I A C A D T g X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4 F + V i i K R 7 g O A A A A E Q A A A B M A H A B G b 3 J t d W x h c y 9 T Z W N 0 a W 9 u M S 5 t I K I Y A C i g F A A A A A A A A A A A A A A A A A A A A A A A A A A A A C t O T S 7 J z M 9 T C I b Q h t Y A U E s B A i 0 A F A A C A A g A 0 4 F + V v u g f K u m A A A A 9 g A A A B I A A A A A A A A A A A A A A A A A A A A A A E N v b m Z p Z y 9 Q Y W N r Y W d l L n h t b F B L A Q I t A B Q A A g A I A N O B f l Y P y u m r p A A A A O k A A A A T A A A A A A A A A A A A A A A A A P I A A A B b Q 2 9 u d G V u d F 9 U e X B l c 1 0 u e G 1 s U E s B A i 0 A F A A C A A g A 0 4 F +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k p H a c 2 V o N K n r H E M G i l X s M A A A A A A g A A A A A A E G Y A A A A B A A A g A A A A o A g / N n 7 s Y J 9 N Z 9 6 K 4 j R + + A 7 T k / J q y 9 g m 1 u k / L Q N w l j Y A A A A A D o A A A A A C A A A g A A A A 5 H w r k 6 D 1 9 / J A b l q 1 P U Y 0 C i j p c I O O O 9 B a Q 4 F / K k Z X + s p Q A A A A c C S A J 4 + Q w W O H Y 1 y V m Z l / 3 U j 1 R Q P q N G M s 6 c y N O G S + S h v s 7 4 j t k W n M v B M C / C R i 2 U B W D v / Y r K d L t Q C 2 M q b Q V l E M U / W B h + D g H x K 5 Y C f + l r m z W A 5 A A A A A w 0 A p a / Q 0 k + M a k 7 s u y D I 3 1 u i H G h p 0 E 4 C 3 G C t g e I d q v k P I a p R G S F i K A z Y I z m v 9 r S R c Z 4 B D 1 V k U R c T N Y 3 o z 6 q Y O K A = = < / D a t a M a s h u p > 
</file>

<file path=customXml/itemProps1.xml><?xml version="1.0" encoding="utf-8"?>
<ds:datastoreItem xmlns:ds="http://schemas.openxmlformats.org/officeDocument/2006/customXml" ds:itemID="{2B2AF58D-2B26-4102-A5BB-A1A4E56AA5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Vaidilute;Darius Agintas</dc:creator>
  <cp:lastModifiedBy>Vartotojas</cp:lastModifiedBy>
  <cp:lastPrinted>2023-05-03T10:45:20Z</cp:lastPrinted>
  <dcterms:created xsi:type="dcterms:W3CDTF">2010-02-12T08:48:25Z</dcterms:created>
  <dcterms:modified xsi:type="dcterms:W3CDTF">2025-04-01T11:41:55Z</dcterms:modified>
</cp:coreProperties>
</file>